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Giovanili" sheetId="2" r:id="rId2"/>
    <sheet name="Società" sheetId="3" r:id="rId3"/>
    <sheet name="Prestazione Personale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'Competitiva'!$A$2:$L$627</definedName>
    <definedName name="_xlnm._FilterDatabase" localSheetId="1" hidden="1">'Giovanili'!$A$2:$H$2</definedName>
    <definedName name="_xlnm.Print_Area" localSheetId="3">'Prestazione Personale'!$C$2:$D$21</definedName>
    <definedName name="Iscritti" localSheetId="1">'[3]Iscritti'!$A$3:$T$1002</definedName>
    <definedName name="Iscritti" localSheetId="3">'[2]Iscritti'!$A$3:$L$1002</definedName>
    <definedName name="Iscritti">'[1]Iscritti'!$A$3:$T$1002</definedName>
    <definedName name="_xlnm.Print_Titles" localSheetId="0">'Competitiva'!$1:$2</definedName>
    <definedName name="_xlnm.Print_Titles" localSheetId="1">'Giovanili'!$1:$2</definedName>
    <definedName name="_xlnm.Print_Titles" localSheetId="2">'Società'!$1:$4</definedName>
  </definedNames>
  <calcPr fullCalcOnLoad="1"/>
</workbook>
</file>

<file path=xl/sharedStrings.xml><?xml version="1.0" encoding="utf-8"?>
<sst xmlns="http://schemas.openxmlformats.org/spreadsheetml/2006/main" count="714" uniqueCount="271">
  <si>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</si>
  <si>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</si>
  <si>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</si>
  <si>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</si>
  <si>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</si>
  <si>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</si>
  <si>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</si>
  <si>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</si>
  <si>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</si>
  <si>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</si>
  <si>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</si>
  <si>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</si>
  <si>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</si>
  <si>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</si>
  <si>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</si>
  <si>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</si>
  <si>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</si>
  <si>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</si>
  <si>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</si>
  <si>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</si>
  <si>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</si>
  <si>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</si>
  <si>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</si>
  <si>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</si>
  <si>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</si>
  <si>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</si>
  <si>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</si>
  <si>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</si>
  <si>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</si>
  <si>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</si>
  <si>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</si>
  <si>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Coppa "Il Poggiolo"</t>
  </si>
  <si>
    <t>Montalcino (SI)</t>
  </si>
  <si>
    <t>Parigi Marco</t>
  </si>
  <si>
    <t>M</t>
  </si>
  <si>
    <t>G.S. Il Fiorino  A.S.D.</t>
  </si>
  <si>
    <t>Basile Salvatore</t>
  </si>
  <si>
    <t>Atletica Futura A.S.D.</t>
  </si>
  <si>
    <t>Valentini Giacomo</t>
  </si>
  <si>
    <t>A.S.D. Pol. Chianciano</t>
  </si>
  <si>
    <t>Grazzini Paolo</t>
  </si>
  <si>
    <t>ASD Weloveinsulina Team</t>
  </si>
  <si>
    <t>Merluzzo Matteo</t>
  </si>
  <si>
    <t>A.S.D. Filippide Dlf Chiusi</t>
  </si>
  <si>
    <t>La Cava Alessandro</t>
  </si>
  <si>
    <t>A.S.D. Il Gregge Ribelle</t>
  </si>
  <si>
    <t>Bernini Lorenzo</t>
  </si>
  <si>
    <t>Atl. Sestini  Fiamme Verdi</t>
  </si>
  <si>
    <t>Renzetti Stefano</t>
  </si>
  <si>
    <t>GI.Point Professione Sport</t>
  </si>
  <si>
    <t>Frullanti Cesare</t>
  </si>
  <si>
    <t>A.S.D. G. Pod.  R. Valenti</t>
  </si>
  <si>
    <t>Peparini Andrea</t>
  </si>
  <si>
    <t>Carlini Stefano</t>
  </si>
  <si>
    <t>Lacrimini Ivan</t>
  </si>
  <si>
    <t>Tummolo Luciano</t>
  </si>
  <si>
    <t>Colleferro Atletica</t>
  </si>
  <si>
    <t>Pelagrilli Paolo</t>
  </si>
  <si>
    <t>Rosini Dario</t>
  </si>
  <si>
    <t>A.S.D. Team Marathon Bike</t>
  </si>
  <si>
    <t>Brogi Fabio</t>
  </si>
  <si>
    <t>Magi Marco</t>
  </si>
  <si>
    <t>Rosi Luca</t>
  </si>
  <si>
    <t>A.S.D. La Chianina</t>
  </si>
  <si>
    <t>Paci Massimo</t>
  </si>
  <si>
    <t>Atletica Ponticino</t>
  </si>
  <si>
    <t>Franchini Francesco</t>
  </si>
  <si>
    <t>Asd Montelupo Runners</t>
  </si>
  <si>
    <t>Capolingua Giuseppe</t>
  </si>
  <si>
    <t>S.S.D.S. Mens Sana In Corpore Sano</t>
  </si>
  <si>
    <t>Brocchi Tommaso</t>
  </si>
  <si>
    <t>Polisportiva Volte Basse A.S.D.</t>
  </si>
  <si>
    <t>Bigi Matteo</t>
  </si>
  <si>
    <t>Gruppo Pod. I Risorti Buonconvento A.S.D</t>
  </si>
  <si>
    <t>Pierangioli Raniero</t>
  </si>
  <si>
    <t>Prozzo Antonio</t>
  </si>
  <si>
    <t>Piccardi Marco</t>
  </si>
  <si>
    <t>Caroni Roberto</t>
  </si>
  <si>
    <t>Palestra "The Best Body"</t>
  </si>
  <si>
    <t>Frontani Massimo</t>
  </si>
  <si>
    <t>Platini Andrea</t>
  </si>
  <si>
    <t>Iannicelli Antonella</t>
  </si>
  <si>
    <t>F</t>
  </si>
  <si>
    <t>Pro Sesto Atletica</t>
  </si>
  <si>
    <t>Marzocchi Fulvio</t>
  </si>
  <si>
    <t>La Fabrica di Corsa (BA)</t>
  </si>
  <si>
    <t>Cicali Roberto</t>
  </si>
  <si>
    <t>A.S.D. G.S. Cappuccini 1972</t>
  </si>
  <si>
    <t>Barberini Pietro</t>
  </si>
  <si>
    <t>Rossi Giacomo</t>
  </si>
  <si>
    <t>Felici Dimitri</t>
  </si>
  <si>
    <t>Zona Olimpica Team</t>
  </si>
  <si>
    <t>Gravina Sebastiano</t>
  </si>
  <si>
    <t>Mucciarini Simone</t>
  </si>
  <si>
    <t>Giannini Emanuele</t>
  </si>
  <si>
    <t>A.S.D. Atletica Sinalunga</t>
  </si>
  <si>
    <t>Seduttore Carmelo</t>
  </si>
  <si>
    <t>A.S.D. S.P. Torre del Mangia</t>
  </si>
  <si>
    <t>Ischi Paolo</t>
  </si>
  <si>
    <t>Provvedi Stefano</t>
  </si>
  <si>
    <t>G.S. Polizia di Stato</t>
  </si>
  <si>
    <t>Magliozzi Alessandro</t>
  </si>
  <si>
    <t>Forzini Egisto</t>
  </si>
  <si>
    <t>Grunwald Eva</t>
  </si>
  <si>
    <t>Luivan Settignano C.S.</t>
  </si>
  <si>
    <t>Bonifacio Andrea</t>
  </si>
  <si>
    <t>A.S.D.Le Ancelle</t>
  </si>
  <si>
    <t>Meiattini Massimo</t>
  </si>
  <si>
    <t>Barbetti Alessandro</t>
  </si>
  <si>
    <t>Olivieri Gianluca</t>
  </si>
  <si>
    <t>Gattobigio Simona</t>
  </si>
  <si>
    <t>Scaramucci Gabriele</t>
  </si>
  <si>
    <t>Scopelliti Tania</t>
  </si>
  <si>
    <t>Anselmi Simone</t>
  </si>
  <si>
    <t>Bini Nicola</t>
  </si>
  <si>
    <t>A.S.D. G.S. Bellavista</t>
  </si>
  <si>
    <t>Cicero Salvatore</t>
  </si>
  <si>
    <t>Boncompagni Ugo</t>
  </si>
  <si>
    <t>Mannini Andrea</t>
  </si>
  <si>
    <t>A.S.D. Aurora Arci Ravacciano 1948</t>
  </si>
  <si>
    <t>Pericoli Leonardo</t>
  </si>
  <si>
    <t>Maccioni Antonio</t>
  </si>
  <si>
    <t>Mala' Stepanka</t>
  </si>
  <si>
    <t>Innocenti Eugenio</t>
  </si>
  <si>
    <t>Selva Stefano</t>
  </si>
  <si>
    <t>Frullanti Enzo</t>
  </si>
  <si>
    <t>Corsi Filippo</t>
  </si>
  <si>
    <t>Sassetti Federico</t>
  </si>
  <si>
    <t>C.R. Banca Monte dei Paschi di Siena</t>
  </si>
  <si>
    <t>Bigazzi Paride</t>
  </si>
  <si>
    <t>Rosati Michele</t>
  </si>
  <si>
    <t>Passeggia Gianvincenzo</t>
  </si>
  <si>
    <t>Golfo dei Poeti Arcigni</t>
  </si>
  <si>
    <t>Cybeo Lino</t>
  </si>
  <si>
    <t>World Running Academy</t>
  </si>
  <si>
    <t>Pintore Mariangela</t>
  </si>
  <si>
    <t>Caldesi Fulvio</t>
  </si>
  <si>
    <t>Barabuffi Aliberto</t>
  </si>
  <si>
    <t>Bellosi Alberto</t>
  </si>
  <si>
    <t>Podistica Val di Pesa A.S.D.</t>
  </si>
  <si>
    <t>Pepi Luciano</t>
  </si>
  <si>
    <t>Tanzini Silvano</t>
  </si>
  <si>
    <t>Mattia Carlo</t>
  </si>
  <si>
    <t>A.S.D. Sienarunners</t>
  </si>
  <si>
    <t>Bossi Franco</t>
  </si>
  <si>
    <t>Cappelli Nicoletta</t>
  </si>
  <si>
    <t>Pol. Policiano</t>
  </si>
  <si>
    <t>Artini Ubaldo</t>
  </si>
  <si>
    <t>Cafaro Salvatore</t>
  </si>
  <si>
    <t>Viciani Emanuele</t>
  </si>
  <si>
    <t>Rebuffet Ciro</t>
  </si>
  <si>
    <t>Comitato Uisp Di Viterbo</t>
  </si>
  <si>
    <t>Francini Sabrina</t>
  </si>
  <si>
    <t>Panichi Silvano</t>
  </si>
  <si>
    <t>Pod.Misericordia Aglianese 1980 A.S.D.</t>
  </si>
  <si>
    <t>Pierattelli Luigi</t>
  </si>
  <si>
    <t>Muzzi Federica</t>
  </si>
  <si>
    <t>Pasquini Gilberto</t>
  </si>
  <si>
    <t>Allara Riccardo</t>
  </si>
  <si>
    <t>Agnorelli Stefano</t>
  </si>
  <si>
    <t>Caoduro Enzo</t>
  </si>
  <si>
    <t>Zanchi Cinzia</t>
  </si>
  <si>
    <t>Bigliazzi Paola</t>
  </si>
  <si>
    <t>Gangemi Giovanni</t>
  </si>
  <si>
    <t>Cral Inps Firenze</t>
  </si>
  <si>
    <t>Brunelli Cecilia</t>
  </si>
  <si>
    <t>Randellini Elena</t>
  </si>
  <si>
    <t>Subbiano Marathon</t>
  </si>
  <si>
    <t>Brunelli Adriano</t>
  </si>
  <si>
    <t>Polak Katarzyna</t>
  </si>
  <si>
    <t>polonia</t>
  </si>
  <si>
    <t>Catelli Selene</t>
  </si>
  <si>
    <t>Asd Atletica Livorno</t>
  </si>
  <si>
    <t>Vagnuzzi Carlo</t>
  </si>
  <si>
    <t>Calandra Vincenzo</t>
  </si>
  <si>
    <t>Riccucci Maurizio</t>
  </si>
  <si>
    <t>Scolafurru Giovanni</t>
  </si>
  <si>
    <t>Pagni Giuliano</t>
  </si>
  <si>
    <t>G.P.A. Libertas Siena</t>
  </si>
  <si>
    <t>Giusti Agnese</t>
  </si>
  <si>
    <t>Caselli Graziano</t>
  </si>
  <si>
    <t xml:space="preserve">GS Avis Locate </t>
  </si>
  <si>
    <t>Bartolini Antonio</t>
  </si>
  <si>
    <t>ASD Asfaltozero Sport Sprint Trail</t>
  </si>
  <si>
    <t>Pampaloni Barbara</t>
  </si>
  <si>
    <t>Decina Massimo</t>
  </si>
  <si>
    <t>Podistica Il Campino</t>
  </si>
  <si>
    <t>Tinfena Cristina</t>
  </si>
  <si>
    <t>Cappannoli Tatiana</t>
  </si>
  <si>
    <t>Montelatici Marta</t>
  </si>
  <si>
    <t>Crezzini Arturo</t>
  </si>
  <si>
    <t>Scarpini Fabrizio</t>
  </si>
  <si>
    <t>Senesi Massimiliano</t>
  </si>
  <si>
    <t>Cordone Riccardo</t>
  </si>
  <si>
    <t>Botti Katia</t>
  </si>
  <si>
    <t>Pezzuoli Devis</t>
  </si>
  <si>
    <t>Fastelli Lorena</t>
  </si>
  <si>
    <t>Ugolini Lucia</t>
  </si>
  <si>
    <t>Porcelli Giulia</t>
  </si>
  <si>
    <t>Giannasi Luana</t>
  </si>
  <si>
    <t>Michelangeli Daniele</t>
  </si>
  <si>
    <t>Casolaro Ilaria</t>
  </si>
  <si>
    <t>Nardone Giuseppe</t>
  </si>
  <si>
    <t>Martinelli Gabriella</t>
  </si>
  <si>
    <t>Massa Martina</t>
  </si>
  <si>
    <t>Martinelli Alice</t>
  </si>
  <si>
    <t>Fanetti Alessandra</t>
  </si>
  <si>
    <t>Panti Silviamaria</t>
  </si>
  <si>
    <t>Ulivelli Marco</t>
  </si>
  <si>
    <t>Giannetti Doriano</t>
  </si>
  <si>
    <t>Ferrieri Ivano</t>
  </si>
  <si>
    <t>Monteriggioni Sport Cultura A.S.D.</t>
  </si>
  <si>
    <t>Nannetti Giuliano</t>
  </si>
  <si>
    <t>Giusti Paolo</t>
  </si>
  <si>
    <t>Runcard</t>
  </si>
  <si>
    <t>Vadi Giuliana</t>
  </si>
  <si>
    <t>Fradiani Laura</t>
  </si>
  <si>
    <t>Buti Paola</t>
  </si>
  <si>
    <t>Mucciarini Massimo</t>
  </si>
  <si>
    <t>Primo escluso da cat.</t>
  </si>
  <si>
    <t>G-50 VETERANI MASCH.</t>
  </si>
  <si>
    <t>D-35 SENIORES MASCH.</t>
  </si>
  <si>
    <t>E-40 SENIORES MASCH.</t>
  </si>
  <si>
    <t>B-25 SENIORES MASCH.</t>
  </si>
  <si>
    <t>I-60 VETERANI MASCH.</t>
  </si>
  <si>
    <t>F-45 SENIORES MASCH.</t>
  </si>
  <si>
    <t>H-55 VETERANI MASCH.</t>
  </si>
  <si>
    <t>A-20 SENIORES MASCH.</t>
  </si>
  <si>
    <t>Prima esclusa da cat.</t>
  </si>
  <si>
    <t>H-55 VETERANI FEMM.</t>
  </si>
  <si>
    <t>E-40 SENIORES FEMM.</t>
  </si>
  <si>
    <t>F-45 SENIORES FEMM.</t>
  </si>
  <si>
    <t>D-35 SENIORES FEMM.</t>
  </si>
  <si>
    <t>L-65 VETERANI MASCH.</t>
  </si>
  <si>
    <t>M-70 VETERANI MASCH.</t>
  </si>
  <si>
    <t>C-30 SENIORES FEMM.</t>
  </si>
  <si>
    <t>G-50 VETERANI FEMM.</t>
  </si>
  <si>
    <t>C-30 SENIORES MASCH.</t>
  </si>
  <si>
    <t>B-25 SENIORES FEMM.</t>
  </si>
  <si>
    <t>I-60 VETERANI FEMM.</t>
  </si>
  <si>
    <t>Magi Viola</t>
  </si>
  <si>
    <t>Marra Vittorio</t>
  </si>
  <si>
    <t>Magi Giorgio</t>
  </si>
  <si>
    <t>Riccucci Noemi</t>
  </si>
  <si>
    <t>Corsi Giulio</t>
  </si>
  <si>
    <t>Marra Tommaso</t>
  </si>
  <si>
    <t>Brogi Erica</t>
  </si>
  <si>
    <t>Comanescu Marco</t>
  </si>
  <si>
    <t>Cipriani Alice</t>
  </si>
  <si>
    <t>Brogi Viola</t>
  </si>
  <si>
    <t>Nannetti Alice</t>
  </si>
  <si>
    <t>Riccucci Elenia</t>
  </si>
  <si>
    <t>Corsi Giovanni</t>
  </si>
  <si>
    <t>Cipriani Federico</t>
  </si>
  <si>
    <t>Checcacci Lorenzo</t>
  </si>
  <si>
    <t>Checcacci Alessandra</t>
  </si>
  <si>
    <t>Hilmi Yahya</t>
  </si>
  <si>
    <t>PULCINI FEMM.</t>
  </si>
  <si>
    <t>PRIMI PASSI MASCH.</t>
  </si>
  <si>
    <t>ESORDIENTI MASCH.</t>
  </si>
  <si>
    <t>ESORDIENTI FEMM.</t>
  </si>
  <si>
    <t>RAGAZZI</t>
  </si>
  <si>
    <t>RAGAZZE</t>
  </si>
  <si>
    <t>CADETTI</t>
  </si>
  <si>
    <t>CADETTE</t>
  </si>
  <si>
    <t>ALLIEVI</t>
  </si>
  <si>
    <t>Km. 10</t>
  </si>
  <si>
    <t>Libero</t>
  </si>
  <si>
    <t>Polonia</t>
  </si>
  <si>
    <t>TOTALE</t>
  </si>
  <si>
    <t>Classifica partecipanti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</si>
</sst>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46" applyProtection="1">
      <alignment/>
      <protection/>
    </xf>
    <xf numFmtId="0" fontId="9" fillId="34" borderId="16" xfId="46" applyFont="1" applyFill="1" applyBorder="1" applyAlignment="1" applyProtection="1">
      <alignment horizontal="center"/>
      <protection locked="0"/>
    </xf>
    <xf numFmtId="0" fontId="10" fillId="0" borderId="17" xfId="46" applyFont="1" applyBorder="1" applyAlignment="1" applyProtection="1">
      <alignment horizontal="center" vertical="center" wrapText="1"/>
      <protection/>
    </xf>
    <xf numFmtId="166" fontId="10" fillId="0" borderId="17" xfId="46" applyNumberFormat="1" applyFont="1" applyBorder="1" applyAlignment="1" applyProtection="1">
      <alignment horizontal="center" vertical="center" wrapText="1"/>
      <protection/>
    </xf>
    <xf numFmtId="0" fontId="7" fillId="0" borderId="0" xfId="46" applyAlignment="1" applyProtection="1">
      <alignment wrapText="1"/>
      <protection/>
    </xf>
    <xf numFmtId="0" fontId="6" fillId="0" borderId="18" xfId="46" applyFont="1" applyBorder="1" applyAlignment="1" applyProtection="1">
      <alignment horizontal="right"/>
      <protection/>
    </xf>
    <xf numFmtId="0" fontId="6" fillId="0" borderId="19" xfId="46" applyFont="1" applyBorder="1" applyAlignment="1" applyProtection="1" quotePrefix="1">
      <alignment horizontal="center"/>
      <protection/>
    </xf>
    <xf numFmtId="164" fontId="6" fillId="0" borderId="19" xfId="46" applyNumberFormat="1" applyFont="1" applyBorder="1" applyAlignment="1" applyProtection="1" quotePrefix="1">
      <alignment horizontal="center"/>
      <protection/>
    </xf>
    <xf numFmtId="1" fontId="6" fillId="0" borderId="19" xfId="46" applyNumberFormat="1" applyFont="1" applyBorder="1" applyAlignment="1" applyProtection="1" quotePrefix="1">
      <alignment horizontal="center"/>
      <protection/>
    </xf>
    <xf numFmtId="0" fontId="6" fillId="0" borderId="20" xfId="46" applyFont="1" applyFill="1" applyBorder="1" applyAlignment="1" applyProtection="1">
      <alignment horizontal="right"/>
      <protection/>
    </xf>
    <xf numFmtId="169" fontId="6" fillId="0" borderId="19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6" fillId="0" borderId="19" xfId="46" applyNumberFormat="1" applyFont="1" applyBorder="1" applyAlignment="1" applyProtection="1" quotePrefix="1">
      <alignment horizontal="center"/>
      <protection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3" fillId="0" borderId="0" xfId="0" applyFont="1" applyAlignment="1">
      <alignment horizontal="center"/>
    </xf>
    <xf numFmtId="168" fontId="13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178" fontId="17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21" xfId="0" applyFont="1" applyBorder="1" applyAlignment="1" quotePrefix="1">
      <alignment horizontal="center" vertical="center"/>
    </xf>
    <xf numFmtId="0" fontId="16" fillId="0" borderId="22" xfId="0" applyFont="1" applyBorder="1" applyAlignment="1" quotePrefix="1">
      <alignment horizontal="center" vertical="center"/>
    </xf>
    <xf numFmtId="167" fontId="16" fillId="0" borderId="23" xfId="0" applyNumberFormat="1" applyFont="1" applyBorder="1" applyAlignment="1" quotePrefix="1">
      <alignment horizontal="center" vertical="center"/>
    </xf>
    <xf numFmtId="167" fontId="16" fillId="0" borderId="24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8" fontId="15" fillId="0" borderId="23" xfId="0" applyNumberFormat="1" applyFont="1" applyBorder="1" applyAlignment="1">
      <alignment horizontal="center" vertical="center"/>
    </xf>
    <xf numFmtId="168" fontId="15" fillId="0" borderId="31" xfId="0" applyNumberFormat="1" applyFont="1" applyBorder="1" applyAlignment="1">
      <alignment horizontal="center" vertical="center"/>
    </xf>
    <xf numFmtId="168" fontId="15" fillId="0" borderId="2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1" fillId="33" borderId="0" xfId="46" applyFont="1" applyFill="1" applyAlignment="1">
      <alignment horizontal="center" wrapText="1"/>
      <protection/>
    </xf>
    <xf numFmtId="0" fontId="8" fillId="0" borderId="0" xfId="46" applyFont="1" applyAlignment="1" applyProtection="1">
      <alignment horizontal="right"/>
      <protection/>
    </xf>
    <xf numFmtId="0" fontId="8" fillId="0" borderId="32" xfId="46" applyFont="1" applyBorder="1" applyAlignment="1" applyProtection="1">
      <alignment horizontal="right"/>
      <protection/>
    </xf>
    <xf numFmtId="0" fontId="10" fillId="0" borderId="18" xfId="46" applyFont="1" applyBorder="1" applyAlignment="1" applyProtection="1">
      <alignment horizontal="center" wrapText="1"/>
      <protection/>
    </xf>
    <xf numFmtId="0" fontId="10" fillId="0" borderId="33" xfId="46" applyFont="1" applyBorder="1" applyAlignment="1" applyProtection="1">
      <alignment horizontal="center" wrapText="1"/>
      <protection/>
    </xf>
    <xf numFmtId="168" fontId="10" fillId="0" borderId="18" xfId="46" applyNumberFormat="1" applyFont="1" applyBorder="1" applyAlignment="1" applyProtection="1">
      <alignment horizontal="center" wrapText="1"/>
      <protection/>
    </xf>
    <xf numFmtId="168" fontId="10" fillId="0" borderId="33" xfId="46" applyNumberFormat="1" applyFont="1" applyBorder="1" applyAlignment="1" applyProtection="1">
      <alignment horizontal="center" wrapText="1"/>
      <protection/>
    </xf>
    <xf numFmtId="0" fontId="10" fillId="0" borderId="18" xfId="46" applyFont="1" applyBorder="1" applyAlignment="1" applyProtection="1">
      <alignment horizontal="center"/>
      <protection/>
    </xf>
    <xf numFmtId="0" fontId="10" fillId="0" borderId="33" xfId="46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7" fillId="0" borderId="0" xfId="0" applyNumberFormat="1" applyFont="1" applyAlignment="1" applyProtection="1">
      <alignment horizontal="center"/>
      <protection locked="0"/>
    </xf>
    <xf numFmtId="0" fontId="2" fillId="0" borderId="14" xfId="0" applyFont="1" applyFill="1" applyBorder="1" applyAlignment="1" quotePrefix="1">
      <alignment horizontal="center"/>
    </xf>
    <xf numFmtId="1" fontId="0" fillId="0" borderId="17" xfId="43" applyNumberFormat="1" applyFont="1" applyBorder="1" applyAlignment="1">
      <alignment horizontal="center"/>
    </xf>
    <xf numFmtId="1" fontId="0" fillId="0" borderId="34" xfId="43" applyNumberFormat="1" applyFont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" fontId="52" fillId="0" borderId="17" xfId="0" applyNumberFormat="1" applyFont="1" applyBorder="1" applyAlignment="1">
      <alignment horizontal="center" vertical="center"/>
    </xf>
    <xf numFmtId="0" fontId="2" fillId="0" borderId="37" xfId="0" applyFont="1" applyFill="1" applyBorder="1" applyAlignment="1" quotePrefix="1">
      <alignment horizontal="center"/>
    </xf>
    <xf numFmtId="0" fontId="2" fillId="0" borderId="38" xfId="0" applyFont="1" applyFill="1" applyBorder="1" applyAlignment="1" quotePrefix="1">
      <alignment horizontal="center"/>
    </xf>
    <xf numFmtId="0" fontId="52" fillId="0" borderId="16" xfId="0" applyFont="1" applyBorder="1" applyAlignment="1">
      <alignment horizontal="right"/>
    </xf>
    <xf numFmtId="1" fontId="52" fillId="0" borderId="33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 quotePrefix="1">
      <alignment/>
      <protection/>
    </xf>
    <xf numFmtId="175" fontId="0" fillId="35" borderId="0" xfId="0" applyNumberFormat="1" applyFill="1" applyAlignment="1" applyProtection="1">
      <alignment horizontal="center"/>
      <protection locked="0"/>
    </xf>
    <xf numFmtId="168" fontId="0" fillId="35" borderId="0" xfId="0" applyNumberFormat="1" applyFill="1" applyAlignment="1" applyProtection="1">
      <alignment horizontal="center"/>
      <protection/>
    </xf>
    <xf numFmtId="178" fontId="17" fillId="35" borderId="0" xfId="0" applyNumberFormat="1" applyFont="1" applyFill="1" applyAlignment="1">
      <alignment horizontal="center"/>
    </xf>
    <xf numFmtId="0" fontId="0" fillId="35" borderId="0" xfId="0" applyFill="1" applyBorder="1" applyAlignment="1" applyProtection="1" quotePrefix="1">
      <alignment horizontal="center"/>
      <protection/>
    </xf>
    <xf numFmtId="175" fontId="7" fillId="35" borderId="0" xfId="0" applyNumberFormat="1" applyFont="1" applyFill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6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theme="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6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55" sqref="A55:K108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hidden="1" customWidth="1"/>
    <col min="13" max="14" width="9.140625" style="2" hidden="1" customWidth="1"/>
  </cols>
  <sheetData>
    <row r="1" spans="1:10" ht="18.75">
      <c r="A1" s="44" t="s">
        <v>31</v>
      </c>
      <c r="B1" s="44"/>
      <c r="C1" s="44"/>
      <c r="D1" s="44"/>
      <c r="E1" s="12" t="s">
        <v>32</v>
      </c>
      <c r="F1" s="12" t="s">
        <v>25</v>
      </c>
      <c r="G1" s="38">
        <v>10</v>
      </c>
      <c r="H1" s="12"/>
      <c r="I1" s="12"/>
      <c r="J1" s="4">
        <v>42588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39" t="s">
        <v>4</v>
      </c>
      <c r="H2" s="3" t="s">
        <v>23</v>
      </c>
      <c r="I2" s="3" t="s">
        <v>24</v>
      </c>
      <c r="J2" s="3" t="s">
        <v>5</v>
      </c>
      <c r="K2" s="3" t="s">
        <v>30</v>
      </c>
      <c r="L2" s="3" t="s">
        <v>7</v>
      </c>
      <c r="M2" s="26" t="s">
        <v>20</v>
      </c>
      <c r="N2" s="24" t="s">
        <v>21</v>
      </c>
    </row>
    <row r="3" spans="1:14" ht="15">
      <c r="A3" s="69">
        <v>1</v>
      </c>
      <c r="B3" s="31">
        <v>185</v>
      </c>
      <c r="C3" s="32" t="s">
        <v>33</v>
      </c>
      <c r="D3" s="33" t="s">
        <v>34</v>
      </c>
      <c r="E3" s="34" t="s">
        <v>35</v>
      </c>
      <c r="F3" s="33">
        <v>1987</v>
      </c>
      <c r="G3" s="70">
        <v>0.02948414351703832</v>
      </c>
      <c r="H3" s="71">
        <v>14.131889787671227</v>
      </c>
      <c r="I3" s="41">
        <v>0.0029484143517038318</v>
      </c>
      <c r="J3" s="35" t="s">
        <v>219</v>
      </c>
      <c r="K3" s="33">
        <v>1</v>
      </c>
      <c r="L3" s="40"/>
      <c r="M3" s="27">
        <f>IF(B3="","",COUNTIF($D$3:D3,D3)-IF(D3="M",COUNTIF($Q$3:Q3,"M"))-IF(D3="F",COUNTIF($Q$3:Q3,"F")))</f>
        <v>1</v>
      </c>
      <c r="N3" s="2">
        <f>A3</f>
        <v>1</v>
      </c>
    </row>
    <row r="4" spans="1:14" ht="15">
      <c r="A4" s="69">
        <v>2</v>
      </c>
      <c r="B4" s="31">
        <v>210</v>
      </c>
      <c r="C4" s="32" t="s">
        <v>36</v>
      </c>
      <c r="D4" s="33" t="s">
        <v>34</v>
      </c>
      <c r="E4" s="34" t="s">
        <v>37</v>
      </c>
      <c r="F4" s="33">
        <v>1966</v>
      </c>
      <c r="G4" s="70">
        <v>0.030155439817463048</v>
      </c>
      <c r="H4" s="71">
        <v>13.817296951688782</v>
      </c>
      <c r="I4" s="41">
        <v>0.0030155439817463048</v>
      </c>
      <c r="J4" s="35" t="s">
        <v>220</v>
      </c>
      <c r="K4" s="33">
        <v>1</v>
      </c>
      <c r="L4" s="40"/>
      <c r="M4" s="27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69">
        <v>3</v>
      </c>
      <c r="B5" s="31">
        <v>46</v>
      </c>
      <c r="C5" s="32" t="s">
        <v>38</v>
      </c>
      <c r="D5" s="33" t="s">
        <v>34</v>
      </c>
      <c r="E5" s="34" t="s">
        <v>39</v>
      </c>
      <c r="F5" s="33">
        <v>1981</v>
      </c>
      <c r="G5" s="70">
        <v>0.03047951388725778</v>
      </c>
      <c r="H5" s="71">
        <v>13.670384252448912</v>
      </c>
      <c r="I5" s="41">
        <v>0.0030479513887257783</v>
      </c>
      <c r="J5" s="35" t="s">
        <v>221</v>
      </c>
      <c r="K5" s="33">
        <v>1</v>
      </c>
      <c r="L5" s="40"/>
      <c r="M5" s="27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69">
        <v>4</v>
      </c>
      <c r="B6" s="31">
        <v>118</v>
      </c>
      <c r="C6" s="32" t="s">
        <v>40</v>
      </c>
      <c r="D6" s="33" t="s">
        <v>34</v>
      </c>
      <c r="E6" s="34" t="s">
        <v>41</v>
      </c>
      <c r="F6" s="33">
        <v>1976</v>
      </c>
      <c r="G6" s="70">
        <v>0.03068784721835982</v>
      </c>
      <c r="H6" s="71">
        <v>13.57757889309957</v>
      </c>
      <c r="I6" s="41">
        <v>0.0030687847218359822</v>
      </c>
      <c r="J6" s="35" t="s">
        <v>222</v>
      </c>
      <c r="K6" s="33">
        <v>1</v>
      </c>
      <c r="L6" s="40"/>
      <c r="M6" s="27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69">
        <v>5</v>
      </c>
      <c r="B7" s="31">
        <v>95</v>
      </c>
      <c r="C7" s="32" t="s">
        <v>42</v>
      </c>
      <c r="D7" s="33" t="s">
        <v>34</v>
      </c>
      <c r="E7" s="34" t="s">
        <v>43</v>
      </c>
      <c r="F7" s="33">
        <v>1987</v>
      </c>
      <c r="G7" s="70">
        <v>0.03097719907236751</v>
      </c>
      <c r="H7" s="71">
        <v>13.450753429749058</v>
      </c>
      <c r="I7" s="41">
        <v>0.003097719907236751</v>
      </c>
      <c r="J7" s="35" t="s">
        <v>223</v>
      </c>
      <c r="K7" s="33">
        <v>1</v>
      </c>
      <c r="L7" s="40"/>
      <c r="M7" s="27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69">
        <v>6</v>
      </c>
      <c r="B8" s="31">
        <v>141</v>
      </c>
      <c r="C8" s="32" t="s">
        <v>44</v>
      </c>
      <c r="D8" s="33" t="s">
        <v>34</v>
      </c>
      <c r="E8" s="34" t="s">
        <v>45</v>
      </c>
      <c r="F8" s="33">
        <v>1974</v>
      </c>
      <c r="G8" s="70">
        <v>0.03100034721865086</v>
      </c>
      <c r="H8" s="71">
        <v>13.440709671018972</v>
      </c>
      <c r="I8" s="41">
        <v>0.0031000347218650857</v>
      </c>
      <c r="J8" s="35" t="s">
        <v>222</v>
      </c>
      <c r="K8" s="33">
        <v>2</v>
      </c>
      <c r="L8" s="40"/>
      <c r="M8" s="27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69">
        <v>7</v>
      </c>
      <c r="B9" s="31">
        <v>194</v>
      </c>
      <c r="C9" s="32" t="s">
        <v>46</v>
      </c>
      <c r="D9" s="33" t="s">
        <v>34</v>
      </c>
      <c r="E9" s="34" t="s">
        <v>47</v>
      </c>
      <c r="F9" s="33">
        <v>1973</v>
      </c>
      <c r="G9" s="70">
        <v>0.03142858796491055</v>
      </c>
      <c r="H9" s="71">
        <v>13.257568782023155</v>
      </c>
      <c r="I9" s="41">
        <v>0.0031428587964910546</v>
      </c>
      <c r="J9" s="35" t="s">
        <v>222</v>
      </c>
      <c r="K9" s="33">
        <v>3</v>
      </c>
      <c r="L9" s="40"/>
      <c r="M9" s="27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69">
        <v>8</v>
      </c>
      <c r="B10" s="31">
        <v>202</v>
      </c>
      <c r="C10" s="32" t="s">
        <v>48</v>
      </c>
      <c r="D10" s="33" t="s">
        <v>34</v>
      </c>
      <c r="E10" s="34" t="s">
        <v>49</v>
      </c>
      <c r="F10" s="33">
        <v>1966</v>
      </c>
      <c r="G10" s="70">
        <v>0.031486458334256895</v>
      </c>
      <c r="H10" s="71">
        <v>13.233202103690978</v>
      </c>
      <c r="I10" s="41">
        <v>0.0031486458334256894</v>
      </c>
      <c r="J10" s="35" t="s">
        <v>220</v>
      </c>
      <c r="K10" s="33">
        <v>2</v>
      </c>
      <c r="L10" s="40"/>
      <c r="M10" s="27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69">
        <v>9</v>
      </c>
      <c r="B11" s="31">
        <v>14</v>
      </c>
      <c r="C11" s="32" t="s">
        <v>50</v>
      </c>
      <c r="D11" s="33" t="s">
        <v>34</v>
      </c>
      <c r="E11" s="34" t="s">
        <v>51</v>
      </c>
      <c r="F11" s="33">
        <v>1980</v>
      </c>
      <c r="G11" s="70">
        <v>0.031694791665358935</v>
      </c>
      <c r="H11" s="71">
        <v>13.146218819354653</v>
      </c>
      <c r="I11" s="41">
        <v>0.0031694791665358934</v>
      </c>
      <c r="J11" s="35" t="s">
        <v>221</v>
      </c>
      <c r="K11" s="33">
        <v>2</v>
      </c>
      <c r="L11" s="40"/>
      <c r="M11" s="27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69">
        <v>10</v>
      </c>
      <c r="B12" s="31">
        <v>53</v>
      </c>
      <c r="C12" s="32" t="s">
        <v>52</v>
      </c>
      <c r="D12" s="33" t="s">
        <v>34</v>
      </c>
      <c r="E12" s="34" t="s">
        <v>39</v>
      </c>
      <c r="F12" s="33">
        <v>1991</v>
      </c>
      <c r="G12" s="70">
        <v>0.032192476850468665</v>
      </c>
      <c r="H12" s="71">
        <v>12.942982567077648</v>
      </c>
      <c r="I12" s="41">
        <v>0.0032192476850468666</v>
      </c>
      <c r="J12" s="35" t="s">
        <v>223</v>
      </c>
      <c r="K12" s="33">
        <v>2</v>
      </c>
      <c r="L12" s="40"/>
      <c r="M12" s="27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69">
        <v>11</v>
      </c>
      <c r="B13" s="31">
        <v>57</v>
      </c>
      <c r="C13" s="32" t="s">
        <v>53</v>
      </c>
      <c r="D13" s="33" t="s">
        <v>34</v>
      </c>
      <c r="E13" s="34" t="s">
        <v>39</v>
      </c>
      <c r="F13" s="33">
        <v>1966</v>
      </c>
      <c r="G13" s="70">
        <v>0.03236608796578366</v>
      </c>
      <c r="H13" s="71">
        <v>12.873556640739302</v>
      </c>
      <c r="I13" s="41">
        <v>0.0032366087965783664</v>
      </c>
      <c r="J13" s="35" t="s">
        <v>220</v>
      </c>
      <c r="K13" s="33">
        <v>3</v>
      </c>
      <c r="L13" s="40"/>
      <c r="M13" s="27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69">
        <v>12</v>
      </c>
      <c r="B14" s="31">
        <v>183</v>
      </c>
      <c r="C14" s="32" t="s">
        <v>54</v>
      </c>
      <c r="D14" s="33" t="s">
        <v>34</v>
      </c>
      <c r="E14" s="34" t="s">
        <v>47</v>
      </c>
      <c r="F14" s="33">
        <v>1990</v>
      </c>
      <c r="G14" s="70">
        <v>0.03294479166652309</v>
      </c>
      <c r="H14" s="71">
        <v>12.647421506995393</v>
      </c>
      <c r="I14" s="41">
        <v>0.0032944791666523086</v>
      </c>
      <c r="J14" s="35" t="s">
        <v>223</v>
      </c>
      <c r="K14" s="33">
        <v>3</v>
      </c>
      <c r="L14" s="40"/>
      <c r="M14" s="27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69">
        <v>13</v>
      </c>
      <c r="B15" s="31">
        <v>35</v>
      </c>
      <c r="C15" s="32" t="s">
        <v>55</v>
      </c>
      <c r="D15" s="33" t="s">
        <v>34</v>
      </c>
      <c r="E15" s="34" t="s">
        <v>56</v>
      </c>
      <c r="F15" s="33">
        <v>1956</v>
      </c>
      <c r="G15" s="70">
        <v>0.03297951388958609</v>
      </c>
      <c r="H15" s="71">
        <v>12.634105768255035</v>
      </c>
      <c r="I15" s="41">
        <v>0.0032979513889586087</v>
      </c>
      <c r="J15" s="35" t="s">
        <v>224</v>
      </c>
      <c r="K15" s="33">
        <v>1</v>
      </c>
      <c r="L15" s="40"/>
      <c r="M15" s="27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69">
        <v>14</v>
      </c>
      <c r="B16" s="31">
        <v>206</v>
      </c>
      <c r="C16" s="32" t="s">
        <v>57</v>
      </c>
      <c r="D16" s="33" t="s">
        <v>34</v>
      </c>
      <c r="E16" s="34" t="s">
        <v>43</v>
      </c>
      <c r="F16" s="33">
        <v>1981</v>
      </c>
      <c r="G16" s="70">
        <v>0.03306053240521578</v>
      </c>
      <c r="H16" s="71">
        <v>12.603144485384375</v>
      </c>
      <c r="I16" s="41">
        <v>0.003306053240521578</v>
      </c>
      <c r="J16" s="35" t="s">
        <v>221</v>
      </c>
      <c r="K16" s="33">
        <v>3</v>
      </c>
      <c r="L16" s="40"/>
      <c r="M16" s="27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69">
        <v>15</v>
      </c>
      <c r="B17" s="31">
        <v>115</v>
      </c>
      <c r="C17" s="32" t="s">
        <v>58</v>
      </c>
      <c r="D17" s="33" t="s">
        <v>34</v>
      </c>
      <c r="E17" s="34" t="s">
        <v>59</v>
      </c>
      <c r="F17" s="33">
        <v>1970</v>
      </c>
      <c r="G17" s="70">
        <v>0.03368553240579786</v>
      </c>
      <c r="H17" s="71">
        <v>12.369306254306112</v>
      </c>
      <c r="I17" s="41">
        <v>0.003368553240579786</v>
      </c>
      <c r="J17" s="35" t="s">
        <v>225</v>
      </c>
      <c r="K17" s="33">
        <v>1</v>
      </c>
      <c r="L17" s="40"/>
      <c r="M17" s="27">
        <f>IF(B17="","",COUNTIF($D$3:D17,D17)-IF(D17="M",COUNTIF($Q$3:Q17,"M"))-IF(D17="F",COUNTIF($Q$3:Q17,"F")))</f>
        <v>15</v>
      </c>
      <c r="N17" s="2">
        <f t="shared" si="0"/>
        <v>15</v>
      </c>
    </row>
    <row r="18" spans="1:14" ht="15">
      <c r="A18" s="69">
        <v>16</v>
      </c>
      <c r="B18" s="31">
        <v>6</v>
      </c>
      <c r="C18" s="32" t="s">
        <v>60</v>
      </c>
      <c r="D18" s="33" t="s">
        <v>34</v>
      </c>
      <c r="E18" s="34" t="s">
        <v>51</v>
      </c>
      <c r="F18" s="33">
        <v>1972</v>
      </c>
      <c r="G18" s="70">
        <v>0.033708680552081205</v>
      </c>
      <c r="H18" s="71">
        <v>12.360812106629348</v>
      </c>
      <c r="I18" s="41">
        <v>0.0033708680552081206</v>
      </c>
      <c r="J18" s="35" t="s">
        <v>222</v>
      </c>
      <c r="K18" s="33">
        <v>4</v>
      </c>
      <c r="L18" s="40"/>
      <c r="M18" s="27">
        <f>IF(B18="","",COUNTIF($D$3:D18,D18)-IF(D18="M",COUNTIF($Q$3:Q18,"M"))-IF(D18="F",COUNTIF($Q$3:Q18,"F")))</f>
        <v>16</v>
      </c>
      <c r="N18" s="2">
        <f t="shared" si="0"/>
        <v>16</v>
      </c>
    </row>
    <row r="19" spans="1:14" ht="15">
      <c r="A19" s="69">
        <v>17</v>
      </c>
      <c r="B19" s="31">
        <v>76</v>
      </c>
      <c r="C19" s="32" t="s">
        <v>61</v>
      </c>
      <c r="D19" s="33" t="s">
        <v>34</v>
      </c>
      <c r="E19" s="34" t="s">
        <v>47</v>
      </c>
      <c r="F19" s="33">
        <v>1971</v>
      </c>
      <c r="G19" s="70">
        <v>0.03375497685192386</v>
      </c>
      <c r="H19" s="71">
        <v>12.34385875879867</v>
      </c>
      <c r="I19" s="41">
        <v>0.0033754976851923858</v>
      </c>
      <c r="J19" s="35" t="s">
        <v>225</v>
      </c>
      <c r="K19" s="33">
        <v>2</v>
      </c>
      <c r="L19" s="40"/>
      <c r="M19" s="27">
        <f>IF(B19="","",COUNTIF($D$3:D19,D19)-IF(D19="M",COUNTIF($Q$3:Q19,"M"))-IF(D19="F",COUNTIF($Q$3:Q19,"F")))</f>
        <v>17</v>
      </c>
      <c r="N19" s="2">
        <f t="shared" si="0"/>
        <v>17</v>
      </c>
    </row>
    <row r="20" spans="1:14" ht="15">
      <c r="A20" s="69">
        <v>18</v>
      </c>
      <c r="B20" s="31">
        <v>205</v>
      </c>
      <c r="C20" s="32" t="s">
        <v>62</v>
      </c>
      <c r="D20" s="33" t="s">
        <v>34</v>
      </c>
      <c r="E20" s="34" t="s">
        <v>63</v>
      </c>
      <c r="F20" s="33">
        <v>1990</v>
      </c>
      <c r="G20" s="70">
        <v>0.03383599536755355</v>
      </c>
      <c r="H20" s="71">
        <v>12.314302036647696</v>
      </c>
      <c r="I20" s="41">
        <v>0.003383599536755355</v>
      </c>
      <c r="J20" s="35" t="s">
        <v>223</v>
      </c>
      <c r="K20" s="33">
        <v>4</v>
      </c>
      <c r="L20" s="40"/>
      <c r="M20" s="27">
        <f>IF(B20="","",COUNTIF($D$3:D20,D20)-IF(D20="M",COUNTIF($Q$3:Q20,"M"))-IF(D20="F",COUNTIF($Q$3:Q20,"F")))</f>
        <v>18</v>
      </c>
      <c r="N20" s="2">
        <f t="shared" si="0"/>
        <v>18</v>
      </c>
    </row>
    <row r="21" spans="1:14" ht="15">
      <c r="A21" s="69">
        <v>19</v>
      </c>
      <c r="B21" s="31">
        <v>122</v>
      </c>
      <c r="C21" s="32" t="s">
        <v>64</v>
      </c>
      <c r="D21" s="33" t="s">
        <v>34</v>
      </c>
      <c r="E21" s="34" t="s">
        <v>65</v>
      </c>
      <c r="F21" s="33">
        <v>1961</v>
      </c>
      <c r="G21" s="70">
        <v>0.0338938657368999</v>
      </c>
      <c r="H21" s="71">
        <v>12.293276603531417</v>
      </c>
      <c r="I21" s="41">
        <v>0.00338938657368999</v>
      </c>
      <c r="J21" s="35" t="s">
        <v>226</v>
      </c>
      <c r="K21" s="33">
        <v>1</v>
      </c>
      <c r="L21" s="40"/>
      <c r="M21" s="27">
        <f>IF(B21="","",COUNTIF($D$3:D21,D21)-IF(D21="M",COUNTIF($Q$3:Q21,"M"))-IF(D21="F",COUNTIF($Q$3:Q21,"F")))</f>
        <v>19</v>
      </c>
      <c r="N21" s="2">
        <f t="shared" si="0"/>
        <v>19</v>
      </c>
    </row>
    <row r="22" spans="1:14" ht="15">
      <c r="A22" s="69">
        <v>20</v>
      </c>
      <c r="B22" s="31">
        <v>37</v>
      </c>
      <c r="C22" s="32" t="s">
        <v>66</v>
      </c>
      <c r="D22" s="33" t="s">
        <v>34</v>
      </c>
      <c r="E22" s="34" t="s">
        <v>67</v>
      </c>
      <c r="F22" s="33">
        <v>1974</v>
      </c>
      <c r="G22" s="70">
        <v>0.03394016203674255</v>
      </c>
      <c r="H22" s="71">
        <v>12.276507879237478</v>
      </c>
      <c r="I22" s="41">
        <v>0.003394016203674255</v>
      </c>
      <c r="J22" s="35" t="s">
        <v>222</v>
      </c>
      <c r="K22" s="33">
        <v>5</v>
      </c>
      <c r="L22" s="40"/>
      <c r="M22" s="27">
        <f>IF(B22="","",COUNTIF($D$3:D22,D22)-IF(D22="M",COUNTIF($Q$3:Q22,"M"))-IF(D22="F",COUNTIF($Q$3:Q22,"F")))</f>
        <v>20</v>
      </c>
      <c r="N22" s="2">
        <f t="shared" si="0"/>
        <v>20</v>
      </c>
    </row>
    <row r="23" spans="1:14" ht="15">
      <c r="A23" s="69">
        <v>21</v>
      </c>
      <c r="B23" s="31">
        <v>186</v>
      </c>
      <c r="C23" s="32" t="s">
        <v>68</v>
      </c>
      <c r="D23" s="33" t="s">
        <v>34</v>
      </c>
      <c r="E23" s="34" t="s">
        <v>69</v>
      </c>
      <c r="F23" s="33">
        <v>1967</v>
      </c>
      <c r="G23" s="70">
        <v>0.03421793981397059</v>
      </c>
      <c r="H23" s="71">
        <v>12.176848428979612</v>
      </c>
      <c r="I23" s="41">
        <v>0.003421793981397059</v>
      </c>
      <c r="J23" s="35" t="s">
        <v>225</v>
      </c>
      <c r="K23" s="33">
        <v>3</v>
      </c>
      <c r="L23" s="40"/>
      <c r="M23" s="27">
        <f>IF(B23="","",COUNTIF($D$3:D23,D23)-IF(D23="M",COUNTIF($Q$3:Q23,"M"))-IF(D23="F",COUNTIF($Q$3:Q23,"F")))</f>
        <v>21</v>
      </c>
      <c r="N23" s="2">
        <f t="shared" si="0"/>
        <v>21</v>
      </c>
    </row>
    <row r="24" spans="1:14" ht="15">
      <c r="A24" s="69">
        <v>22</v>
      </c>
      <c r="B24" s="31">
        <v>75</v>
      </c>
      <c r="C24" s="32" t="s">
        <v>70</v>
      </c>
      <c r="D24" s="33" t="s">
        <v>34</v>
      </c>
      <c r="E24" s="34" t="s">
        <v>71</v>
      </c>
      <c r="F24" s="33">
        <v>1979</v>
      </c>
      <c r="G24" s="70">
        <v>0.03425266203703359</v>
      </c>
      <c r="H24" s="71">
        <v>12.164504651234738</v>
      </c>
      <c r="I24" s="41">
        <v>0.0034252662037033586</v>
      </c>
      <c r="J24" s="35" t="s">
        <v>221</v>
      </c>
      <c r="K24" s="33">
        <v>4</v>
      </c>
      <c r="L24" s="40"/>
      <c r="M24" s="27">
        <f>IF(B24="","",COUNTIF($D$3:D24,D24)-IF(D24="M",COUNTIF($Q$3:Q24,"M"))-IF(D24="F",COUNTIF($Q$3:Q24,"F")))</f>
        <v>22</v>
      </c>
      <c r="N24" s="2">
        <f t="shared" si="0"/>
        <v>22</v>
      </c>
    </row>
    <row r="25" spans="1:14" ht="15">
      <c r="A25" s="69">
        <v>23</v>
      </c>
      <c r="B25" s="31">
        <v>89</v>
      </c>
      <c r="C25" s="32" t="s">
        <v>72</v>
      </c>
      <c r="D25" s="33" t="s">
        <v>34</v>
      </c>
      <c r="E25" s="34" t="s">
        <v>73</v>
      </c>
      <c r="F25" s="33">
        <v>1992</v>
      </c>
      <c r="G25" s="70">
        <v>0.03432210648315959</v>
      </c>
      <c r="H25" s="71">
        <v>12.139892021811292</v>
      </c>
      <c r="I25" s="41">
        <v>0.003432210648315959</v>
      </c>
      <c r="J25" s="35" t="s">
        <v>227</v>
      </c>
      <c r="K25" s="33">
        <v>1</v>
      </c>
      <c r="L25" s="40"/>
      <c r="M25" s="27">
        <f>IF(B25="","",COUNTIF($D$3:D25,D25)-IF(D25="M",COUNTIF($Q$3:Q25,"M"))-IF(D25="F",COUNTIF($Q$3:Q25,"F")))</f>
        <v>23</v>
      </c>
      <c r="N25" s="2">
        <f t="shared" si="0"/>
        <v>23</v>
      </c>
    </row>
    <row r="26" spans="1:14" ht="15">
      <c r="A26" s="69">
        <v>24</v>
      </c>
      <c r="B26" s="31">
        <v>87</v>
      </c>
      <c r="C26" s="32" t="s">
        <v>74</v>
      </c>
      <c r="D26" s="33" t="s">
        <v>34</v>
      </c>
      <c r="E26" s="34" t="s">
        <v>73</v>
      </c>
      <c r="F26" s="33">
        <v>1971</v>
      </c>
      <c r="G26" s="70">
        <v>0.034634606483450625</v>
      </c>
      <c r="H26" s="71">
        <v>12.030356599136228</v>
      </c>
      <c r="I26" s="41">
        <v>0.0034634606483450623</v>
      </c>
      <c r="J26" s="35" t="s">
        <v>225</v>
      </c>
      <c r="K26" s="33">
        <v>4</v>
      </c>
      <c r="L26" s="40"/>
      <c r="M26" s="27">
        <f>IF(B26="","",COUNTIF($D$3:D26,D26)-IF(D26="M",COUNTIF($Q$3:Q26,"M"))-IF(D26="F",COUNTIF($Q$3:Q26,"F")))</f>
        <v>24</v>
      </c>
      <c r="N26" s="2">
        <f t="shared" si="0"/>
        <v>24</v>
      </c>
    </row>
    <row r="27" spans="1:14" ht="15">
      <c r="A27" s="69">
        <v>25</v>
      </c>
      <c r="B27" s="31">
        <v>144</v>
      </c>
      <c r="C27" s="32" t="s">
        <v>75</v>
      </c>
      <c r="D27" s="33" t="s">
        <v>34</v>
      </c>
      <c r="E27" s="34" t="s">
        <v>45</v>
      </c>
      <c r="F27" s="33">
        <v>1959</v>
      </c>
      <c r="G27" s="70">
        <v>0.03471562499908032</v>
      </c>
      <c r="H27" s="71">
        <v>12.002280433600285</v>
      </c>
      <c r="I27" s="41">
        <v>0.0034715624999080317</v>
      </c>
      <c r="J27" s="35" t="s">
        <v>226</v>
      </c>
      <c r="K27" s="33">
        <v>2</v>
      </c>
      <c r="L27" s="40"/>
      <c r="M27" s="27">
        <f>IF(B27="","",COUNTIF($D$3:D27,D27)-IF(D27="M",COUNTIF($Q$3:Q27,"M"))-IF(D27="F",COUNTIF($Q$3:Q27,"F")))</f>
        <v>25</v>
      </c>
      <c r="N27" s="2">
        <f t="shared" si="0"/>
        <v>25</v>
      </c>
    </row>
    <row r="28" spans="1:14" ht="15">
      <c r="A28" s="69">
        <v>26</v>
      </c>
      <c r="B28" s="31">
        <v>137</v>
      </c>
      <c r="C28" s="32" t="s">
        <v>76</v>
      </c>
      <c r="D28" s="33" t="s">
        <v>34</v>
      </c>
      <c r="E28" s="34" t="s">
        <v>63</v>
      </c>
      <c r="F28" s="33">
        <v>1964</v>
      </c>
      <c r="G28" s="70">
        <v>0.03481979166826932</v>
      </c>
      <c r="H28" s="71">
        <v>11.966374487138815</v>
      </c>
      <c r="I28" s="41">
        <v>0.0034819791668269317</v>
      </c>
      <c r="J28" s="35" t="s">
        <v>220</v>
      </c>
      <c r="K28" s="33">
        <v>4</v>
      </c>
      <c r="L28" s="40"/>
      <c r="M28" s="27">
        <f>IF(B28="","",COUNTIF($D$3:D28,D28)-IF(D28="M",COUNTIF($Q$3:Q28,"M"))-IF(D28="F",COUNTIF($Q$3:Q28,"F")))</f>
        <v>26</v>
      </c>
      <c r="N28" s="2">
        <f t="shared" si="0"/>
        <v>26</v>
      </c>
    </row>
    <row r="29" spans="1:14" ht="15">
      <c r="A29" s="69">
        <v>27</v>
      </c>
      <c r="B29" s="31">
        <v>104</v>
      </c>
      <c r="C29" s="32" t="s">
        <v>77</v>
      </c>
      <c r="D29" s="33" t="s">
        <v>34</v>
      </c>
      <c r="E29" s="34" t="s">
        <v>78</v>
      </c>
      <c r="F29" s="33">
        <v>1969</v>
      </c>
      <c r="G29" s="70">
        <v>0.035305902776599396</v>
      </c>
      <c r="H29" s="71">
        <v>11.801614854693126</v>
      </c>
      <c r="I29" s="41">
        <v>0.0035305902776599394</v>
      </c>
      <c r="J29" s="35" t="s">
        <v>225</v>
      </c>
      <c r="K29" s="33">
        <v>5</v>
      </c>
      <c r="L29" s="40"/>
      <c r="M29" s="27">
        <f>IF(B29="","",COUNTIF($D$3:D29,D29)-IF(D29="M",COUNTIF($Q$3:Q29,"M"))-IF(D29="F",COUNTIF($Q$3:Q29,"F")))</f>
        <v>27</v>
      </c>
      <c r="N29" s="2">
        <f t="shared" si="0"/>
        <v>27</v>
      </c>
    </row>
    <row r="30" spans="1:14" ht="15">
      <c r="A30" s="69">
        <v>28</v>
      </c>
      <c r="B30" s="31">
        <v>121</v>
      </c>
      <c r="C30" s="32" t="s">
        <v>79</v>
      </c>
      <c r="D30" s="33" t="s">
        <v>34</v>
      </c>
      <c r="E30" s="34" t="s">
        <v>65</v>
      </c>
      <c r="F30" s="33">
        <v>1965</v>
      </c>
      <c r="G30" s="70">
        <v>0.035583680553827435</v>
      </c>
      <c r="H30" s="71">
        <v>11.70948761290657</v>
      </c>
      <c r="I30" s="41">
        <v>0.0035583680553827437</v>
      </c>
      <c r="J30" s="35" t="s">
        <v>220</v>
      </c>
      <c r="K30" s="33">
        <v>5</v>
      </c>
      <c r="L30" s="40"/>
      <c r="M30" s="27">
        <f>IF(B30="","",COUNTIF($D$3:D30,D30)-IF(D30="M",COUNTIF($Q$3:Q30,"M"))-IF(D30="F",COUNTIF($Q$3:Q30,"F")))</f>
        <v>28</v>
      </c>
      <c r="N30" s="2">
        <f t="shared" si="0"/>
        <v>28</v>
      </c>
    </row>
    <row r="31" spans="1:14" ht="15">
      <c r="A31" s="69">
        <v>29</v>
      </c>
      <c r="B31" s="31">
        <v>84</v>
      </c>
      <c r="C31" s="32" t="s">
        <v>80</v>
      </c>
      <c r="D31" s="33" t="s">
        <v>34</v>
      </c>
      <c r="E31" s="34" t="s">
        <v>73</v>
      </c>
      <c r="F31" s="33">
        <v>1976</v>
      </c>
      <c r="G31" s="70">
        <v>0.035618402776890434</v>
      </c>
      <c r="H31" s="71">
        <v>11.6980727428071</v>
      </c>
      <c r="I31" s="41">
        <v>0.0035618402776890433</v>
      </c>
      <c r="J31" s="35" t="s">
        <v>222</v>
      </c>
      <c r="K31" s="33">
        <v>6</v>
      </c>
      <c r="L31" s="40"/>
      <c r="M31" s="27">
        <f>IF(B31="","",COUNTIF($D$3:D31,D31)-IF(D31="M",COUNTIF($Q$3:Q31,"M"))-IF(D31="F",COUNTIF($Q$3:Q31,"F")))</f>
        <v>29</v>
      </c>
      <c r="N31" s="2">
        <f t="shared" si="0"/>
        <v>29</v>
      </c>
    </row>
    <row r="32" spans="1:14" ht="15">
      <c r="A32" s="69">
        <v>30</v>
      </c>
      <c r="B32" s="31">
        <v>207</v>
      </c>
      <c r="C32" s="32" t="s">
        <v>81</v>
      </c>
      <c r="D32" s="33" t="s">
        <v>82</v>
      </c>
      <c r="E32" s="34" t="s">
        <v>83</v>
      </c>
      <c r="F32" s="33">
        <v>1972</v>
      </c>
      <c r="G32" s="70">
        <v>0.03568784722301643</v>
      </c>
      <c r="H32" s="71">
        <v>11.675309638681222</v>
      </c>
      <c r="I32" s="41">
        <v>0.003568784722301643</v>
      </c>
      <c r="J32" s="35" t="s">
        <v>228</v>
      </c>
      <c r="K32" s="33">
        <v>1</v>
      </c>
      <c r="L32" s="40"/>
      <c r="M32" s="27">
        <f>IF(B32="","",COUNTIF($D$3:D32,D32)-IF(D32="M",COUNTIF($Q$3:Q32,"M"))-IF(D32="F",COUNTIF($Q$3:Q32,"F")))</f>
        <v>1</v>
      </c>
      <c r="N32" s="2">
        <f t="shared" si="0"/>
        <v>30</v>
      </c>
    </row>
    <row r="33" spans="1:14" ht="15">
      <c r="A33" s="69">
        <v>31</v>
      </c>
      <c r="B33" s="31">
        <v>36</v>
      </c>
      <c r="C33" s="32" t="s">
        <v>84</v>
      </c>
      <c r="D33" s="33" t="s">
        <v>34</v>
      </c>
      <c r="E33" s="34" t="s">
        <v>85</v>
      </c>
      <c r="F33" s="33">
        <v>1954</v>
      </c>
      <c r="G33" s="70">
        <v>0.03572256944607943</v>
      </c>
      <c r="H33" s="71">
        <v>11.663961275114715</v>
      </c>
      <c r="I33" s="41">
        <v>0.0035722569446079433</v>
      </c>
      <c r="J33" s="35" t="s">
        <v>224</v>
      </c>
      <c r="K33" s="33">
        <v>2</v>
      </c>
      <c r="L33" s="40"/>
      <c r="M33" s="27">
        <f>IF(B33="","",COUNTIF($D$3:D33,D33)-IF(D33="M",COUNTIF($Q$3:Q33,"M"))-IF(D33="F",COUNTIF($Q$3:Q33,"F")))</f>
        <v>30</v>
      </c>
      <c r="N33" s="2">
        <f t="shared" si="0"/>
        <v>31</v>
      </c>
    </row>
    <row r="34" spans="1:14" ht="15">
      <c r="A34" s="69">
        <v>32</v>
      </c>
      <c r="B34" s="31">
        <v>65</v>
      </c>
      <c r="C34" s="32" t="s">
        <v>86</v>
      </c>
      <c r="D34" s="33" t="s">
        <v>34</v>
      </c>
      <c r="E34" s="34" t="s">
        <v>87</v>
      </c>
      <c r="F34" s="33">
        <v>1971</v>
      </c>
      <c r="G34" s="70">
        <v>0.035792013884929474</v>
      </c>
      <c r="H34" s="71">
        <v>11.641330605375844</v>
      </c>
      <c r="I34" s="41">
        <v>0.0035792013884929476</v>
      </c>
      <c r="J34" s="35" t="s">
        <v>225</v>
      </c>
      <c r="K34" s="33">
        <v>6</v>
      </c>
      <c r="L34" s="40"/>
      <c r="M34" s="27">
        <f>IF(B34="","",COUNTIF($D$3:D34,D34)-IF(D34="M",COUNTIF($Q$3:Q34,"M"))-IF(D34="F",COUNTIF($Q$3:Q34,"F")))</f>
        <v>31</v>
      </c>
      <c r="N34" s="2">
        <f t="shared" si="0"/>
        <v>32</v>
      </c>
    </row>
    <row r="35" spans="1:14" ht="15">
      <c r="A35" s="69">
        <v>33</v>
      </c>
      <c r="B35" s="31">
        <v>68</v>
      </c>
      <c r="C35" s="32" t="s">
        <v>88</v>
      </c>
      <c r="D35" s="33" t="s">
        <v>34</v>
      </c>
      <c r="E35" s="34" t="s">
        <v>87</v>
      </c>
      <c r="F35" s="33">
        <v>1960</v>
      </c>
      <c r="G35" s="70">
        <v>0.03593090277718147</v>
      </c>
      <c r="H35" s="71">
        <v>11.596331693933331</v>
      </c>
      <c r="I35" s="41">
        <v>0.0035930902777181473</v>
      </c>
      <c r="J35" s="35" t="s">
        <v>226</v>
      </c>
      <c r="K35" s="33">
        <v>3</v>
      </c>
      <c r="L35" s="40"/>
      <c r="M35" s="27">
        <f>IF(B35="","",COUNTIF($D$3:D35,D35)-IF(D35="M",COUNTIF($Q$3:Q35,"M"))-IF(D35="F",COUNTIF($Q$3:Q35,"F")))</f>
        <v>32</v>
      </c>
      <c r="N35" s="2">
        <f t="shared" si="0"/>
        <v>33</v>
      </c>
    </row>
    <row r="36" spans="1:14" ht="15">
      <c r="A36" s="69">
        <v>34</v>
      </c>
      <c r="B36" s="31">
        <v>86</v>
      </c>
      <c r="C36" s="32" t="s">
        <v>89</v>
      </c>
      <c r="D36" s="33" t="s">
        <v>34</v>
      </c>
      <c r="E36" s="34" t="s">
        <v>73</v>
      </c>
      <c r="F36" s="33">
        <v>1977</v>
      </c>
      <c r="G36" s="70">
        <v>0.0364748842548579</v>
      </c>
      <c r="H36" s="71">
        <v>11.423385575546357</v>
      </c>
      <c r="I36" s="41">
        <v>0.0036474884254857898</v>
      </c>
      <c r="J36" s="35" t="s">
        <v>221</v>
      </c>
      <c r="K36" s="33">
        <v>5</v>
      </c>
      <c r="L36" s="40"/>
      <c r="M36" s="27">
        <f>IF(B36="","",COUNTIF($D$3:D36,D36)-IF(D36="M",COUNTIF($Q$3:Q36,"M"))-IF(D36="F",COUNTIF($Q$3:Q36,"F")))</f>
        <v>33</v>
      </c>
      <c r="N36" s="2">
        <f t="shared" si="0"/>
        <v>34</v>
      </c>
    </row>
    <row r="37" spans="1:14" ht="15">
      <c r="A37" s="69">
        <v>35</v>
      </c>
      <c r="B37" s="31">
        <v>61</v>
      </c>
      <c r="C37" s="32" t="s">
        <v>90</v>
      </c>
      <c r="D37" s="33" t="s">
        <v>34</v>
      </c>
      <c r="E37" s="34" t="s">
        <v>91</v>
      </c>
      <c r="F37" s="33">
        <v>1981</v>
      </c>
      <c r="G37" s="70">
        <v>0.0365443287009839</v>
      </c>
      <c r="H37" s="71">
        <v>11.401677947786427</v>
      </c>
      <c r="I37" s="41">
        <v>0.0036544328700983896</v>
      </c>
      <c r="J37" s="35" t="s">
        <v>221</v>
      </c>
      <c r="K37" s="33">
        <v>6</v>
      </c>
      <c r="L37" s="40"/>
      <c r="M37" s="27">
        <f>IF(B37="","",COUNTIF($D$3:D37,D37)-IF(D37="M",COUNTIF($Q$3:Q37,"M"))-IF(D37="F",COUNTIF($Q$3:Q37,"F")))</f>
        <v>34</v>
      </c>
      <c r="N37" s="2">
        <f t="shared" si="0"/>
        <v>35</v>
      </c>
    </row>
    <row r="38" spans="1:14" ht="15">
      <c r="A38" s="69">
        <v>36</v>
      </c>
      <c r="B38" s="31">
        <v>142</v>
      </c>
      <c r="C38" s="32" t="s">
        <v>92</v>
      </c>
      <c r="D38" s="33" t="s">
        <v>34</v>
      </c>
      <c r="E38" s="34" t="s">
        <v>45</v>
      </c>
      <c r="F38" s="33">
        <v>1977</v>
      </c>
      <c r="G38" s="70">
        <v>0.036602199070330244</v>
      </c>
      <c r="H38" s="71">
        <v>11.383651180795221</v>
      </c>
      <c r="I38" s="41">
        <v>0.0036602199070330244</v>
      </c>
      <c r="J38" s="35" t="s">
        <v>221</v>
      </c>
      <c r="K38" s="33">
        <v>7</v>
      </c>
      <c r="L38" s="40"/>
      <c r="M38" s="27">
        <f>IF(B38="","",COUNTIF($D$3:D38,D38)-IF(D38="M",COUNTIF($Q$3:Q38,"M"))-IF(D38="F",COUNTIF($Q$3:Q38,"F")))</f>
        <v>35</v>
      </c>
      <c r="N38" s="2">
        <f t="shared" si="0"/>
        <v>36</v>
      </c>
    </row>
    <row r="39" spans="1:14" ht="15">
      <c r="A39" s="69">
        <v>37</v>
      </c>
      <c r="B39" s="31">
        <v>26</v>
      </c>
      <c r="C39" s="32" t="s">
        <v>93</v>
      </c>
      <c r="D39" s="33" t="s">
        <v>34</v>
      </c>
      <c r="E39" s="34" t="s">
        <v>51</v>
      </c>
      <c r="F39" s="33">
        <v>1980</v>
      </c>
      <c r="G39" s="70">
        <v>0.03662534722388955</v>
      </c>
      <c r="H39" s="71">
        <v>11.37645642291381</v>
      </c>
      <c r="I39" s="41">
        <v>0.003662534722388955</v>
      </c>
      <c r="J39" s="35" t="s">
        <v>221</v>
      </c>
      <c r="K39" s="33">
        <v>8</v>
      </c>
      <c r="L39" s="40"/>
      <c r="M39" s="27">
        <f>IF(B39="","",COUNTIF($D$3:D39,D39)-IF(D39="M",COUNTIF($Q$3:Q39,"M"))-IF(D39="F",COUNTIF($Q$3:Q39,"F")))</f>
        <v>36</v>
      </c>
      <c r="N39" s="2">
        <f t="shared" si="0"/>
        <v>37</v>
      </c>
    </row>
    <row r="40" spans="1:14" ht="15">
      <c r="A40" s="69">
        <v>38</v>
      </c>
      <c r="B40" s="31">
        <v>126</v>
      </c>
      <c r="C40" s="32" t="s">
        <v>94</v>
      </c>
      <c r="D40" s="33" t="s">
        <v>34</v>
      </c>
      <c r="E40" s="34" t="s">
        <v>95</v>
      </c>
      <c r="F40" s="33">
        <v>1977</v>
      </c>
      <c r="G40" s="70">
        <v>0.03666006944695255</v>
      </c>
      <c r="H40" s="71">
        <v>11.365681324460859</v>
      </c>
      <c r="I40" s="41">
        <v>0.0036660069446952546</v>
      </c>
      <c r="J40" s="35" t="s">
        <v>221</v>
      </c>
      <c r="K40" s="33">
        <v>9</v>
      </c>
      <c r="L40" s="40"/>
      <c r="M40" s="27">
        <f>IF(B40="","",COUNTIF($D$3:D40,D40)-IF(D40="M",COUNTIF($Q$3:Q40,"M"))-IF(D40="F",COUNTIF($Q$3:Q40,"F")))</f>
        <v>37</v>
      </c>
      <c r="N40" s="2">
        <f t="shared" si="0"/>
        <v>38</v>
      </c>
    </row>
    <row r="41" spans="1:14" ht="15">
      <c r="A41" s="69">
        <v>39</v>
      </c>
      <c r="B41" s="31">
        <v>172</v>
      </c>
      <c r="C41" s="32" t="s">
        <v>96</v>
      </c>
      <c r="D41" s="33" t="s">
        <v>34</v>
      </c>
      <c r="E41" s="34" t="s">
        <v>97</v>
      </c>
      <c r="F41" s="33">
        <v>1981</v>
      </c>
      <c r="G41" s="70">
        <v>0.036683217593235895</v>
      </c>
      <c r="H41" s="71">
        <v>11.358509258563425</v>
      </c>
      <c r="I41" s="41">
        <v>0.0036683217593235897</v>
      </c>
      <c r="J41" s="35" t="s">
        <v>221</v>
      </c>
      <c r="K41" s="33">
        <v>10</v>
      </c>
      <c r="L41" s="40"/>
      <c r="M41" s="27">
        <f>IF(B41="","",COUNTIF($D$3:D41,D41)-IF(D41="M",COUNTIF($Q$3:Q41,"M"))-IF(D41="F",COUNTIF($Q$3:Q41,"F")))</f>
        <v>38</v>
      </c>
      <c r="N41" s="2">
        <f t="shared" si="0"/>
        <v>39</v>
      </c>
    </row>
    <row r="42" spans="1:14" ht="15">
      <c r="A42" s="69">
        <v>40</v>
      </c>
      <c r="B42" s="31">
        <v>134</v>
      </c>
      <c r="C42" s="32" t="s">
        <v>98</v>
      </c>
      <c r="D42" s="33" t="s">
        <v>34</v>
      </c>
      <c r="E42" s="34" t="s">
        <v>63</v>
      </c>
      <c r="F42" s="33">
        <v>1971</v>
      </c>
      <c r="G42" s="70">
        <v>0.03687997684755828</v>
      </c>
      <c r="H42" s="71">
        <v>11.29791020175906</v>
      </c>
      <c r="I42" s="41">
        <v>0.003687997684755828</v>
      </c>
      <c r="J42" s="35" t="s">
        <v>225</v>
      </c>
      <c r="K42" s="33">
        <v>7</v>
      </c>
      <c r="L42" s="40"/>
      <c r="M42" s="27">
        <f>IF(B42="","",COUNTIF($D$3:D42,D42)-IF(D42="M",COUNTIF($Q$3:Q42,"M"))-IF(D42="F",COUNTIF($Q$3:Q42,"F")))</f>
        <v>39</v>
      </c>
      <c r="N42" s="2">
        <f t="shared" si="0"/>
        <v>40</v>
      </c>
    </row>
    <row r="43" spans="1:14" ht="15">
      <c r="A43" s="69">
        <v>41</v>
      </c>
      <c r="B43" s="31">
        <v>99</v>
      </c>
      <c r="C43" s="32" t="s">
        <v>99</v>
      </c>
      <c r="D43" s="33" t="s">
        <v>34</v>
      </c>
      <c r="E43" s="34" t="s">
        <v>100</v>
      </c>
      <c r="F43" s="33">
        <v>1965</v>
      </c>
      <c r="G43" s="70">
        <v>0.036926273147400934</v>
      </c>
      <c r="H43" s="71">
        <v>11.283745451468446</v>
      </c>
      <c r="I43" s="41">
        <v>0.0036926273147400933</v>
      </c>
      <c r="J43" s="35" t="s">
        <v>220</v>
      </c>
      <c r="K43" s="33">
        <v>6</v>
      </c>
      <c r="L43" s="40"/>
      <c r="M43" s="27">
        <f>IF(B43="","",COUNTIF($D$3:D43,D43)-IF(D43="M",COUNTIF($Q$3:Q43,"M"))-IF(D43="F",COUNTIF($Q$3:Q43,"F")))</f>
        <v>40</v>
      </c>
      <c r="N43" s="2">
        <f t="shared" si="0"/>
        <v>41</v>
      </c>
    </row>
    <row r="44" spans="1:14" ht="15">
      <c r="A44" s="69">
        <v>42</v>
      </c>
      <c r="B44" s="31">
        <v>52</v>
      </c>
      <c r="C44" s="32" t="s">
        <v>101</v>
      </c>
      <c r="D44" s="33" t="s">
        <v>34</v>
      </c>
      <c r="E44" s="34" t="s">
        <v>39</v>
      </c>
      <c r="F44" s="33">
        <v>1987</v>
      </c>
      <c r="G44" s="70">
        <v>0.03694942129368428</v>
      </c>
      <c r="H44" s="71">
        <v>11.276676388376535</v>
      </c>
      <c r="I44" s="41">
        <v>0.003694942129368428</v>
      </c>
      <c r="J44" s="35" t="s">
        <v>223</v>
      </c>
      <c r="K44" s="33">
        <v>5</v>
      </c>
      <c r="L44" s="40"/>
      <c r="M44" s="27">
        <f>IF(B44="","",COUNTIF($D$3:D44,D44)-IF(D44="M",COUNTIF($Q$3:Q44,"M"))-IF(D44="F",COUNTIF($Q$3:Q44,"F")))</f>
        <v>41</v>
      </c>
      <c r="N44" s="2">
        <f t="shared" si="0"/>
        <v>42</v>
      </c>
    </row>
    <row r="45" spans="1:14" ht="15">
      <c r="A45" s="69">
        <v>43</v>
      </c>
      <c r="B45" s="31">
        <v>120</v>
      </c>
      <c r="C45" s="32" t="s">
        <v>102</v>
      </c>
      <c r="D45" s="33" t="s">
        <v>34</v>
      </c>
      <c r="E45" s="34" t="s">
        <v>65</v>
      </c>
      <c r="F45" s="33">
        <v>1956</v>
      </c>
      <c r="G45" s="70">
        <v>0.036972569447243586</v>
      </c>
      <c r="H45" s="71">
        <v>11.269616174802543</v>
      </c>
      <c r="I45" s="41">
        <v>0.0036972569447243585</v>
      </c>
      <c r="J45" s="35" t="s">
        <v>224</v>
      </c>
      <c r="K45" s="33">
        <v>3</v>
      </c>
      <c r="L45" s="40"/>
      <c r="M45" s="27">
        <f>IF(B45="","",COUNTIF($D$3:D45,D45)-IF(D45="M",COUNTIF($Q$3:Q45,"M"))-IF(D45="F",COUNTIF($Q$3:Q45,"F")))</f>
        <v>42</v>
      </c>
      <c r="N45" s="2">
        <f t="shared" si="0"/>
        <v>43</v>
      </c>
    </row>
    <row r="46" spans="1:14" ht="15">
      <c r="A46" s="69">
        <v>44</v>
      </c>
      <c r="B46" s="31">
        <v>177</v>
      </c>
      <c r="C46" s="32" t="s">
        <v>103</v>
      </c>
      <c r="D46" s="33" t="s">
        <v>82</v>
      </c>
      <c r="E46" s="34" t="s">
        <v>104</v>
      </c>
      <c r="F46" s="33">
        <v>1960</v>
      </c>
      <c r="G46" s="70">
        <v>0.03701886573981028</v>
      </c>
      <c r="H46" s="71">
        <v>11.255522240882199</v>
      </c>
      <c r="I46" s="41">
        <v>0.0037018865739810282</v>
      </c>
      <c r="J46" s="35" t="s">
        <v>229</v>
      </c>
      <c r="K46" s="33">
        <v>1</v>
      </c>
      <c r="L46" s="40"/>
      <c r="M46" s="27">
        <f>IF(B46="","",COUNTIF($D$3:D46,D46)-IF(D46="M",COUNTIF($Q$3:Q46,"M"))-IF(D46="F",COUNTIF($Q$3:Q46,"F")))</f>
        <v>2</v>
      </c>
      <c r="N46" s="2">
        <f t="shared" si="0"/>
        <v>44</v>
      </c>
    </row>
    <row r="47" spans="1:14" ht="15">
      <c r="A47" s="69">
        <v>45</v>
      </c>
      <c r="B47" s="31">
        <v>80</v>
      </c>
      <c r="C47" s="32" t="s">
        <v>105</v>
      </c>
      <c r="D47" s="33" t="s">
        <v>34</v>
      </c>
      <c r="E47" s="34" t="s">
        <v>106</v>
      </c>
      <c r="F47" s="33">
        <v>1965</v>
      </c>
      <c r="G47" s="70">
        <v>0.03744710647879401</v>
      </c>
      <c r="H47" s="71">
        <v>11.126805402244406</v>
      </c>
      <c r="I47" s="41">
        <v>0.0037447106478794012</v>
      </c>
      <c r="J47" s="35" t="s">
        <v>220</v>
      </c>
      <c r="K47" s="33">
        <v>7</v>
      </c>
      <c r="L47" s="40"/>
      <c r="M47" s="27">
        <f>IF(B47="","",COUNTIF($D$3:D47,D47)-IF(D47="M",COUNTIF($Q$3:Q47,"M"))-IF(D47="F",COUNTIF($Q$3:Q47,"F")))</f>
        <v>43</v>
      </c>
      <c r="N47" s="2">
        <f t="shared" si="0"/>
        <v>45</v>
      </c>
    </row>
    <row r="48" spans="1:14" ht="15">
      <c r="A48" s="69">
        <v>46</v>
      </c>
      <c r="B48" s="31">
        <v>135</v>
      </c>
      <c r="C48" s="32" t="s">
        <v>107</v>
      </c>
      <c r="D48" s="33" t="s">
        <v>34</v>
      </c>
      <c r="E48" s="34" t="s">
        <v>63</v>
      </c>
      <c r="F48" s="33">
        <v>1975</v>
      </c>
      <c r="G48" s="70">
        <v>0.037493402778636664</v>
      </c>
      <c r="H48" s="71">
        <v>11.11306618731546</v>
      </c>
      <c r="I48" s="41">
        <v>0.0037493402778636664</v>
      </c>
      <c r="J48" s="35" t="s">
        <v>222</v>
      </c>
      <c r="K48" s="33">
        <v>7</v>
      </c>
      <c r="L48" s="40"/>
      <c r="M48" s="27">
        <f>IF(B48="","",COUNTIF($D$3:D48,D48)-IF(D48="M",COUNTIF($Q$3:Q48,"M"))-IF(D48="F",COUNTIF($Q$3:Q48,"F")))</f>
        <v>44</v>
      </c>
      <c r="N48" s="2">
        <f t="shared" si="0"/>
        <v>46</v>
      </c>
    </row>
    <row r="49" spans="1:14" ht="15">
      <c r="A49" s="69">
        <v>47</v>
      </c>
      <c r="B49" s="31">
        <v>128</v>
      </c>
      <c r="C49" s="32" t="s">
        <v>108</v>
      </c>
      <c r="D49" s="33" t="s">
        <v>34</v>
      </c>
      <c r="E49" s="34" t="s">
        <v>95</v>
      </c>
      <c r="F49" s="33">
        <v>1954</v>
      </c>
      <c r="G49" s="70">
        <v>0.037528125001699664</v>
      </c>
      <c r="H49" s="71">
        <v>11.10278402259094</v>
      </c>
      <c r="I49" s="41">
        <v>0.0037528125001699665</v>
      </c>
      <c r="J49" s="35" t="s">
        <v>224</v>
      </c>
      <c r="K49" s="33">
        <v>4</v>
      </c>
      <c r="L49" s="40"/>
      <c r="M49" s="27">
        <f>IF(B49="","",COUNTIF($D$3:D49,D49)-IF(D49="M",COUNTIF($Q$3:Q49,"M"))-IF(D49="F",COUNTIF($Q$3:Q49,"F")))</f>
        <v>45</v>
      </c>
      <c r="N49" s="2">
        <f t="shared" si="0"/>
        <v>47</v>
      </c>
    </row>
    <row r="50" spans="1:14" ht="15">
      <c r="A50" s="69">
        <v>48</v>
      </c>
      <c r="B50" s="31">
        <v>82</v>
      </c>
      <c r="C50" s="32" t="s">
        <v>109</v>
      </c>
      <c r="D50" s="33" t="s">
        <v>34</v>
      </c>
      <c r="E50" s="34" t="s">
        <v>106</v>
      </c>
      <c r="F50" s="33">
        <v>1969</v>
      </c>
      <c r="G50" s="70">
        <v>0.0378753472250537</v>
      </c>
      <c r="H50" s="71">
        <v>11.000999256610138</v>
      </c>
      <c r="I50" s="41">
        <v>0.00378753472250537</v>
      </c>
      <c r="J50" s="35" t="s">
        <v>225</v>
      </c>
      <c r="K50" s="33">
        <v>8</v>
      </c>
      <c r="L50" s="40"/>
      <c r="M50" s="27">
        <f>IF(B50="","",COUNTIF($D$3:D50,D50)-IF(D50="M",COUNTIF($Q$3:Q50,"M"))-IF(D50="F",COUNTIF($Q$3:Q50,"F")))</f>
        <v>46</v>
      </c>
      <c r="N50" s="2">
        <f t="shared" si="0"/>
        <v>48</v>
      </c>
    </row>
    <row r="51" spans="1:14" ht="15">
      <c r="A51" s="69">
        <v>49</v>
      </c>
      <c r="B51" s="31">
        <v>114</v>
      </c>
      <c r="C51" s="32" t="s">
        <v>110</v>
      </c>
      <c r="D51" s="33" t="s">
        <v>82</v>
      </c>
      <c r="E51" s="34" t="s">
        <v>43</v>
      </c>
      <c r="F51" s="33">
        <v>1974</v>
      </c>
      <c r="G51" s="70">
        <v>0.03829201388725778</v>
      </c>
      <c r="H51" s="71">
        <v>10.881294149047577</v>
      </c>
      <c r="I51" s="41">
        <v>0.003829201388725778</v>
      </c>
      <c r="J51" s="35" t="s">
        <v>230</v>
      </c>
      <c r="K51" s="33">
        <v>1</v>
      </c>
      <c r="L51" s="40"/>
      <c r="M51" s="27">
        <f>IF(B51="","",COUNTIF($D$3:D51,D51)-IF(D51="M",COUNTIF($Q$3:Q51,"M"))-IF(D51="F",COUNTIF($Q$3:Q51,"F")))</f>
        <v>3</v>
      </c>
      <c r="N51" s="2">
        <f t="shared" si="0"/>
        <v>49</v>
      </c>
    </row>
    <row r="52" spans="1:14" ht="15">
      <c r="A52" s="69">
        <v>50</v>
      </c>
      <c r="B52" s="31">
        <v>91</v>
      </c>
      <c r="C52" s="32" t="s">
        <v>111</v>
      </c>
      <c r="D52" s="33" t="s">
        <v>34</v>
      </c>
      <c r="E52" s="34" t="s">
        <v>73</v>
      </c>
      <c r="F52" s="33">
        <v>1992</v>
      </c>
      <c r="G52" s="70">
        <v>0.03833831018710043</v>
      </c>
      <c r="H52" s="71">
        <v>10.86815419441364</v>
      </c>
      <c r="I52" s="41">
        <v>0.0038338310187100433</v>
      </c>
      <c r="J52" s="35" t="s">
        <v>227</v>
      </c>
      <c r="K52" s="33">
        <v>2</v>
      </c>
      <c r="L52" s="40"/>
      <c r="M52" s="27">
        <f>IF(B52="","",COUNTIF($D$3:D52,D52)-IF(D52="M",COUNTIF($Q$3:Q52,"M"))-IF(D52="F",COUNTIF($Q$3:Q52,"F")))</f>
        <v>47</v>
      </c>
      <c r="N52" s="2">
        <f t="shared" si="0"/>
        <v>50</v>
      </c>
    </row>
    <row r="53" spans="1:14" ht="15">
      <c r="A53" s="69">
        <v>51</v>
      </c>
      <c r="B53" s="31">
        <v>100</v>
      </c>
      <c r="C53" s="32" t="s">
        <v>112</v>
      </c>
      <c r="D53" s="33" t="s">
        <v>82</v>
      </c>
      <c r="E53" s="34" t="s">
        <v>100</v>
      </c>
      <c r="F53" s="33">
        <v>1968</v>
      </c>
      <c r="G53" s="70">
        <v>0.038523495371919125</v>
      </c>
      <c r="H53" s="71">
        <v>10.81591020347512</v>
      </c>
      <c r="I53" s="41">
        <v>0.0038523495371919126</v>
      </c>
      <c r="J53" s="35" t="s">
        <v>231</v>
      </c>
      <c r="K53" s="33">
        <v>1</v>
      </c>
      <c r="L53" s="40"/>
      <c r="M53" s="27">
        <f>IF(B53="","",COUNTIF($D$3:D53,D53)-IF(D53="M",COUNTIF($Q$3:Q53,"M"))-IF(D53="F",COUNTIF($Q$3:Q53,"F")))</f>
        <v>4</v>
      </c>
      <c r="N53" s="2">
        <f t="shared" si="0"/>
        <v>51</v>
      </c>
    </row>
    <row r="54" spans="1:14" ht="15">
      <c r="A54" s="69">
        <v>52</v>
      </c>
      <c r="B54" s="31">
        <v>154</v>
      </c>
      <c r="C54" s="32" t="s">
        <v>113</v>
      </c>
      <c r="D54" s="33" t="s">
        <v>34</v>
      </c>
      <c r="E54" s="34" t="s">
        <v>97</v>
      </c>
      <c r="F54" s="33">
        <v>1970</v>
      </c>
      <c r="G54" s="70">
        <v>0.03854664351820247</v>
      </c>
      <c r="H54" s="71">
        <v>10.809415000554033</v>
      </c>
      <c r="I54" s="41">
        <v>0.0038546643518202472</v>
      </c>
      <c r="J54" s="35" t="s">
        <v>225</v>
      </c>
      <c r="K54" s="33">
        <v>9</v>
      </c>
      <c r="L54" s="40"/>
      <c r="M54" s="27">
        <f>IF(B54="","",COUNTIF($D$3:D54,D54)-IF(D54="M",COUNTIF($Q$3:Q54,"M"))-IF(D54="F",COUNTIF($Q$3:Q54,"F")))</f>
        <v>48</v>
      </c>
      <c r="N54" s="2">
        <f t="shared" si="0"/>
        <v>52</v>
      </c>
    </row>
    <row r="55" spans="1:14" ht="15">
      <c r="A55" s="86">
        <v>53</v>
      </c>
      <c r="B55" s="87">
        <v>130</v>
      </c>
      <c r="C55" s="88" t="s">
        <v>114</v>
      </c>
      <c r="D55" s="89" t="s">
        <v>34</v>
      </c>
      <c r="E55" s="90" t="s">
        <v>115</v>
      </c>
      <c r="F55" s="89">
        <v>1964</v>
      </c>
      <c r="G55" s="91">
        <v>0.03858136574126547</v>
      </c>
      <c r="H55" s="92">
        <v>10.799686808935654</v>
      </c>
      <c r="I55" s="93">
        <v>0.0038581365741265474</v>
      </c>
      <c r="J55" s="94" t="s">
        <v>220</v>
      </c>
      <c r="K55" s="89">
        <v>8</v>
      </c>
      <c r="L55" s="40"/>
      <c r="M55" s="27">
        <f>IF(B55="","",COUNTIF($D$3:D55,D55)-IF(D55="M",COUNTIF($Q$3:Q55,"M"))-IF(D55="F",COUNTIF($Q$3:Q55,"F")))</f>
        <v>49</v>
      </c>
      <c r="N55" s="2">
        <f t="shared" si="0"/>
        <v>53</v>
      </c>
    </row>
    <row r="56" spans="1:14" ht="15">
      <c r="A56" s="69">
        <v>54</v>
      </c>
      <c r="B56" s="31">
        <v>187</v>
      </c>
      <c r="C56" s="32" t="s">
        <v>116</v>
      </c>
      <c r="D56" s="33" t="s">
        <v>34</v>
      </c>
      <c r="E56" s="34" t="s">
        <v>69</v>
      </c>
      <c r="F56" s="33">
        <v>1977</v>
      </c>
      <c r="G56" s="70">
        <v>0.03899803240346955</v>
      </c>
      <c r="H56" s="71">
        <v>10.684299719428843</v>
      </c>
      <c r="I56" s="41">
        <v>0.0038998032403469553</v>
      </c>
      <c r="J56" s="35" t="s">
        <v>221</v>
      </c>
      <c r="K56" s="33">
        <v>11</v>
      </c>
      <c r="L56" s="40"/>
      <c r="M56" s="27">
        <f>IF(B56="","",COUNTIF($D$3:D56,D56)-IF(D56="M",COUNTIF($Q$3:Q56,"M"))-IF(D56="F",COUNTIF($Q$3:Q56,"F")))</f>
        <v>50</v>
      </c>
      <c r="N56" s="2">
        <f t="shared" si="0"/>
        <v>54</v>
      </c>
    </row>
    <row r="57" spans="1:14" ht="15">
      <c r="A57" s="69">
        <v>55</v>
      </c>
      <c r="B57" s="31">
        <v>133</v>
      </c>
      <c r="C57" s="32" t="s">
        <v>117</v>
      </c>
      <c r="D57" s="33" t="s">
        <v>34</v>
      </c>
      <c r="E57" s="34" t="s">
        <v>63</v>
      </c>
      <c r="F57" s="33">
        <v>1963</v>
      </c>
      <c r="G57" s="70">
        <v>0.039194791665067896</v>
      </c>
      <c r="H57" s="71">
        <v>10.630664151176447</v>
      </c>
      <c r="I57" s="41">
        <v>0.003919479166506789</v>
      </c>
      <c r="J57" s="35" t="s">
        <v>220</v>
      </c>
      <c r="K57" s="33">
        <v>9</v>
      </c>
      <c r="L57" s="40"/>
      <c r="M57" s="27">
        <f>IF(B57="","",COUNTIF($D$3:D57,D57)-IF(D57="M",COUNTIF($Q$3:Q57,"M"))-IF(D57="F",COUNTIF($Q$3:Q57,"F")))</f>
        <v>51</v>
      </c>
      <c r="N57" s="2">
        <f t="shared" si="0"/>
        <v>55</v>
      </c>
    </row>
    <row r="58" spans="1:14" ht="15">
      <c r="A58" s="69">
        <v>56</v>
      </c>
      <c r="B58" s="31">
        <v>204</v>
      </c>
      <c r="C58" s="32" t="s">
        <v>118</v>
      </c>
      <c r="D58" s="33" t="s">
        <v>34</v>
      </c>
      <c r="E58" s="34" t="s">
        <v>119</v>
      </c>
      <c r="F58" s="33">
        <v>1968</v>
      </c>
      <c r="G58" s="70">
        <v>0.03921793981135124</v>
      </c>
      <c r="H58" s="71">
        <v>10.624389467446392</v>
      </c>
      <c r="I58" s="41">
        <v>0.003921793981135124</v>
      </c>
      <c r="J58" s="35" t="s">
        <v>225</v>
      </c>
      <c r="K58" s="33">
        <v>10</v>
      </c>
      <c r="L58" s="40"/>
      <c r="M58" s="27">
        <f>IF(B58="","",COUNTIF($D$3:D58,D58)-IF(D58="M",COUNTIF($Q$3:Q58,"M"))-IF(D58="F",COUNTIF($Q$3:Q58,"F")))</f>
        <v>52</v>
      </c>
      <c r="N58" s="2">
        <f t="shared" si="0"/>
        <v>56</v>
      </c>
    </row>
    <row r="59" spans="1:14" ht="15">
      <c r="A59" s="69">
        <v>57</v>
      </c>
      <c r="B59" s="31">
        <v>203</v>
      </c>
      <c r="C59" s="32" t="s">
        <v>120</v>
      </c>
      <c r="D59" s="33" t="s">
        <v>34</v>
      </c>
      <c r="E59" s="34" t="s">
        <v>43</v>
      </c>
      <c r="F59" s="33">
        <v>1971</v>
      </c>
      <c r="G59" s="70">
        <v>0.03972719907324063</v>
      </c>
      <c r="H59" s="71">
        <v>10.48819640917812</v>
      </c>
      <c r="I59" s="41">
        <v>0.003972719907324063</v>
      </c>
      <c r="J59" s="35" t="s">
        <v>225</v>
      </c>
      <c r="K59" s="33">
        <v>11</v>
      </c>
      <c r="L59" s="40"/>
      <c r="M59" s="27">
        <f>IF(B59="","",COUNTIF($D$3:D59,D59)-IF(D59="M",COUNTIF($Q$3:Q59,"M"))-IF(D59="F",COUNTIF($Q$3:Q59,"F")))</f>
        <v>53</v>
      </c>
      <c r="N59" s="2">
        <f t="shared" si="0"/>
        <v>57</v>
      </c>
    </row>
    <row r="60" spans="1:14" ht="15">
      <c r="A60" s="69">
        <v>58</v>
      </c>
      <c r="B60" s="31">
        <v>136</v>
      </c>
      <c r="C60" s="32" t="s">
        <v>121</v>
      </c>
      <c r="D60" s="33" t="s">
        <v>34</v>
      </c>
      <c r="E60" s="34" t="s">
        <v>63</v>
      </c>
      <c r="F60" s="33">
        <v>1995</v>
      </c>
      <c r="G60" s="70">
        <v>0.039761921296303626</v>
      </c>
      <c r="H60" s="71">
        <v>10.479037558615184</v>
      </c>
      <c r="I60" s="41">
        <v>0.003976192129630363</v>
      </c>
      <c r="J60" s="35" t="s">
        <v>227</v>
      </c>
      <c r="K60" s="33">
        <v>3</v>
      </c>
      <c r="L60" s="40"/>
      <c r="M60" s="27">
        <f>IF(B60="","",COUNTIF($D$3:D60,D60)-IF(D60="M",COUNTIF($Q$3:Q60,"M"))-IF(D60="F",COUNTIF($Q$3:Q60,"F")))</f>
        <v>54</v>
      </c>
      <c r="N60" s="2">
        <f t="shared" si="0"/>
        <v>58</v>
      </c>
    </row>
    <row r="61" spans="1:14" ht="15">
      <c r="A61" s="69">
        <v>59</v>
      </c>
      <c r="B61" s="31">
        <v>63</v>
      </c>
      <c r="C61" s="32" t="s">
        <v>122</v>
      </c>
      <c r="D61" s="33" t="s">
        <v>82</v>
      </c>
      <c r="E61" s="34" t="s">
        <v>87</v>
      </c>
      <c r="F61" s="33">
        <v>1971</v>
      </c>
      <c r="G61" s="70">
        <v>0.03988923611177597</v>
      </c>
      <c r="H61" s="71">
        <v>10.445591524969306</v>
      </c>
      <c r="I61" s="41">
        <v>0.003988923611177597</v>
      </c>
      <c r="J61" s="35" t="s">
        <v>231</v>
      </c>
      <c r="K61" s="33">
        <v>2</v>
      </c>
      <c r="L61" s="40"/>
      <c r="M61" s="27">
        <f>IF(B61="","",COUNTIF($D$3:D61,D61)-IF(D61="M",COUNTIF($Q$3:Q61,"M"))-IF(D61="F",COUNTIF($Q$3:Q61,"F")))</f>
        <v>5</v>
      </c>
      <c r="N61" s="2">
        <f t="shared" si="0"/>
        <v>59</v>
      </c>
    </row>
    <row r="62" spans="1:14" ht="15">
      <c r="A62" s="69">
        <v>60</v>
      </c>
      <c r="B62" s="31">
        <v>93</v>
      </c>
      <c r="C62" s="32" t="s">
        <v>123</v>
      </c>
      <c r="D62" s="33" t="s">
        <v>34</v>
      </c>
      <c r="E62" s="34" t="s">
        <v>73</v>
      </c>
      <c r="F62" s="33">
        <v>1991</v>
      </c>
      <c r="G62" s="70">
        <v>0.040363773150602356</v>
      </c>
      <c r="H62" s="71">
        <v>10.322787840275252</v>
      </c>
      <c r="I62" s="41">
        <v>0.0040363773150602356</v>
      </c>
      <c r="J62" s="35" t="s">
        <v>223</v>
      </c>
      <c r="K62" s="33">
        <v>6</v>
      </c>
      <c r="L62" s="40"/>
      <c r="M62" s="27">
        <f>IF(B62="","",COUNTIF($D$3:D62,D62)-IF(D62="M",COUNTIF($Q$3:Q62,"M"))-IF(D62="F",COUNTIF($Q$3:Q62,"F")))</f>
        <v>55</v>
      </c>
      <c r="N62" s="2">
        <f t="shared" si="0"/>
        <v>60</v>
      </c>
    </row>
    <row r="63" spans="1:14" ht="15">
      <c r="A63" s="69">
        <v>61</v>
      </c>
      <c r="B63" s="31">
        <v>182</v>
      </c>
      <c r="C63" s="32" t="s">
        <v>124</v>
      </c>
      <c r="D63" s="33" t="s">
        <v>34</v>
      </c>
      <c r="E63" s="34" t="s">
        <v>43</v>
      </c>
      <c r="F63" s="33">
        <v>1973</v>
      </c>
      <c r="G63" s="70">
        <v>0.04041006944316905</v>
      </c>
      <c r="H63" s="71">
        <v>10.310961411552347</v>
      </c>
      <c r="I63" s="41">
        <v>0.004041006944316905</v>
      </c>
      <c r="J63" s="35" t="s">
        <v>222</v>
      </c>
      <c r="K63" s="33">
        <v>8</v>
      </c>
      <c r="L63" s="40"/>
      <c r="M63" s="27">
        <f>IF(B63="","",COUNTIF($D$3:D63,D63)-IF(D63="M",COUNTIF($Q$3:Q63,"M"))-IF(D63="F",COUNTIF($Q$3:Q63,"F")))</f>
        <v>56</v>
      </c>
      <c r="N63" s="2">
        <f t="shared" si="0"/>
        <v>61</v>
      </c>
    </row>
    <row r="64" spans="1:14" ht="15">
      <c r="A64" s="69">
        <v>62</v>
      </c>
      <c r="B64" s="31">
        <v>15</v>
      </c>
      <c r="C64" s="32" t="s">
        <v>125</v>
      </c>
      <c r="D64" s="33" t="s">
        <v>34</v>
      </c>
      <c r="E64" s="34" t="s">
        <v>51</v>
      </c>
      <c r="F64" s="33">
        <v>1953</v>
      </c>
      <c r="G64" s="70">
        <v>0.04075729166652309</v>
      </c>
      <c r="H64" s="71">
        <v>10.22311958497736</v>
      </c>
      <c r="I64" s="41">
        <v>0.004075729166652308</v>
      </c>
      <c r="J64" s="35" t="s">
        <v>224</v>
      </c>
      <c r="K64" s="33">
        <v>5</v>
      </c>
      <c r="L64" s="40"/>
      <c r="M64" s="27">
        <f>IF(B64="","",COUNTIF($D$3:D64,D64)-IF(D64="M",COUNTIF($Q$3:Q64,"M"))-IF(D64="F",COUNTIF($Q$3:Q64,"F")))</f>
        <v>57</v>
      </c>
      <c r="N64" s="2">
        <f t="shared" si="0"/>
        <v>62</v>
      </c>
    </row>
    <row r="65" spans="1:14" ht="15">
      <c r="A65" s="69">
        <v>63</v>
      </c>
      <c r="B65" s="31">
        <v>195</v>
      </c>
      <c r="C65" s="32" t="s">
        <v>126</v>
      </c>
      <c r="D65" s="33" t="s">
        <v>34</v>
      </c>
      <c r="E65" s="34" t="s">
        <v>69</v>
      </c>
      <c r="F65" s="33">
        <v>1974</v>
      </c>
      <c r="G65" s="70">
        <v>0.04080358795908978</v>
      </c>
      <c r="H65" s="71">
        <v>10.21152029778416</v>
      </c>
      <c r="I65" s="41">
        <v>0.0040803587959089786</v>
      </c>
      <c r="J65" s="35" t="s">
        <v>222</v>
      </c>
      <c r="K65" s="33">
        <v>9</v>
      </c>
      <c r="L65" s="40"/>
      <c r="M65" s="27">
        <f>IF(B65="","",COUNTIF($D$3:D65,D65)-IF(D65="M",COUNTIF($Q$3:Q65,"M"))-IF(D65="F",COUNTIF($Q$3:Q65,"F")))</f>
        <v>58</v>
      </c>
      <c r="N65" s="2">
        <f t="shared" si="0"/>
        <v>63</v>
      </c>
    </row>
    <row r="66" spans="1:14" ht="15">
      <c r="A66" s="69">
        <v>64</v>
      </c>
      <c r="B66" s="31">
        <v>108</v>
      </c>
      <c r="C66" s="32" t="s">
        <v>127</v>
      </c>
      <c r="D66" s="33" t="s">
        <v>34</v>
      </c>
      <c r="E66" s="34" t="s">
        <v>128</v>
      </c>
      <c r="F66" s="33">
        <v>1970</v>
      </c>
      <c r="G66" s="70">
        <v>0.040849884258932434</v>
      </c>
      <c r="H66" s="71">
        <v>10.19994730035389</v>
      </c>
      <c r="I66" s="41">
        <v>0.004084988425893244</v>
      </c>
      <c r="J66" s="35" t="s">
        <v>225</v>
      </c>
      <c r="K66" s="33">
        <v>12</v>
      </c>
      <c r="L66" s="40"/>
      <c r="M66" s="27">
        <f>IF(B66="","",COUNTIF($D$3:D66,D66)-IF(D66="M",COUNTIF($Q$3:Q66,"M"))-IF(D66="F",COUNTIF($Q$3:Q66,"F")))</f>
        <v>59</v>
      </c>
      <c r="N66" s="2">
        <f t="shared" si="0"/>
        <v>64</v>
      </c>
    </row>
    <row r="67" spans="1:14" ht="15">
      <c r="A67" s="69">
        <v>65</v>
      </c>
      <c r="B67" s="31">
        <v>94</v>
      </c>
      <c r="C67" s="32" t="s">
        <v>129</v>
      </c>
      <c r="D67" s="33" t="s">
        <v>34</v>
      </c>
      <c r="E67" s="34" t="s">
        <v>73</v>
      </c>
      <c r="F67" s="33">
        <v>1991</v>
      </c>
      <c r="G67" s="70">
        <v>0.04089618055149913</v>
      </c>
      <c r="H67" s="71">
        <v>10.188400507034464</v>
      </c>
      <c r="I67" s="41">
        <v>0.004089618055149913</v>
      </c>
      <c r="J67" s="35" t="s">
        <v>223</v>
      </c>
      <c r="K67" s="33">
        <v>7</v>
      </c>
      <c r="L67" s="40"/>
      <c r="M67" s="27">
        <f>IF(B67="","",COUNTIF($D$3:D67,D67)-IF(D67="M",COUNTIF($Q$3:Q67,"M"))-IF(D67="F",COUNTIF($Q$3:Q67,"F")))</f>
        <v>60</v>
      </c>
      <c r="N67" s="2">
        <f t="shared" si="0"/>
        <v>65</v>
      </c>
    </row>
    <row r="68" spans="1:14" ht="15">
      <c r="A68" s="69">
        <v>66</v>
      </c>
      <c r="B68" s="31">
        <v>170</v>
      </c>
      <c r="C68" s="32" t="s">
        <v>130</v>
      </c>
      <c r="D68" s="33" t="s">
        <v>34</v>
      </c>
      <c r="E68" s="34" t="s">
        <v>97</v>
      </c>
      <c r="F68" s="33">
        <v>1974</v>
      </c>
      <c r="G68" s="70">
        <v>0.041058217590034474</v>
      </c>
      <c r="H68" s="71">
        <v>10.148191790181334</v>
      </c>
      <c r="I68" s="41">
        <v>0.004105821759003448</v>
      </c>
      <c r="J68" s="35" t="s">
        <v>222</v>
      </c>
      <c r="K68" s="33">
        <v>10</v>
      </c>
      <c r="L68" s="40"/>
      <c r="M68" s="27">
        <f>IF(B68="","",COUNTIF($D$3:D68,D68)-IF(D68="M",COUNTIF($Q$3:Q68,"M"))-IF(D68="F",COUNTIF($Q$3:Q68,"F")))</f>
        <v>61</v>
      </c>
      <c r="N68" s="2">
        <f aca="true" t="shared" si="1" ref="N68:N131">A68</f>
        <v>66</v>
      </c>
    </row>
    <row r="69" spans="1:14" ht="15">
      <c r="A69" s="69">
        <v>67</v>
      </c>
      <c r="B69" s="31">
        <v>38</v>
      </c>
      <c r="C69" s="32" t="s">
        <v>131</v>
      </c>
      <c r="D69" s="33" t="s">
        <v>34</v>
      </c>
      <c r="E69" s="34" t="s">
        <v>132</v>
      </c>
      <c r="F69" s="33">
        <v>1971</v>
      </c>
      <c r="G69" s="70">
        <v>0.04116238425922347</v>
      </c>
      <c r="H69" s="71">
        <v>10.122510495083917</v>
      </c>
      <c r="I69" s="41">
        <v>0.004116238425922347</v>
      </c>
      <c r="J69" s="35" t="s">
        <v>225</v>
      </c>
      <c r="K69" s="33">
        <v>13</v>
      </c>
      <c r="L69" s="40"/>
      <c r="M69" s="27">
        <f>IF(B69="","",COUNTIF($D$3:D69,D69)-IF(D69="M",COUNTIF($Q$3:Q69,"M"))-IF(D69="F",COUNTIF($Q$3:Q69,"F")))</f>
        <v>62</v>
      </c>
      <c r="N69" s="2">
        <f t="shared" si="1"/>
        <v>67</v>
      </c>
    </row>
    <row r="70" spans="1:14" ht="15">
      <c r="A70" s="69">
        <v>68</v>
      </c>
      <c r="B70" s="31">
        <v>39</v>
      </c>
      <c r="C70" s="32" t="s">
        <v>133</v>
      </c>
      <c r="D70" s="33" t="s">
        <v>34</v>
      </c>
      <c r="E70" s="34" t="s">
        <v>134</v>
      </c>
      <c r="F70" s="33">
        <v>1965</v>
      </c>
      <c r="G70" s="70">
        <v>0.04118553240550682</v>
      </c>
      <c r="H70" s="71">
        <v>10.116821182842234</v>
      </c>
      <c r="I70" s="41">
        <v>0.004118553240550682</v>
      </c>
      <c r="J70" s="35" t="s">
        <v>220</v>
      </c>
      <c r="K70" s="33">
        <v>10</v>
      </c>
      <c r="L70" s="40"/>
      <c r="M70" s="27">
        <f>IF(B70="","",COUNTIF($D$3:D70,D70)-IF(D70="M",COUNTIF($Q$3:Q70,"M"))-IF(D70="F",COUNTIF($Q$3:Q70,"F")))</f>
        <v>63</v>
      </c>
      <c r="N70" s="2">
        <f t="shared" si="1"/>
        <v>68</v>
      </c>
    </row>
    <row r="71" spans="1:14" ht="15">
      <c r="A71" s="69">
        <v>69</v>
      </c>
      <c r="B71" s="31">
        <v>85</v>
      </c>
      <c r="C71" s="32" t="s">
        <v>135</v>
      </c>
      <c r="D71" s="33" t="s">
        <v>82</v>
      </c>
      <c r="E71" s="34" t="s">
        <v>73</v>
      </c>
      <c r="F71" s="33">
        <v>1977</v>
      </c>
      <c r="G71" s="70">
        <v>0.04122025462856982</v>
      </c>
      <c r="H71" s="71">
        <v>10.108299194684605</v>
      </c>
      <c r="I71" s="41">
        <v>0.0041220254628569816</v>
      </c>
      <c r="J71" s="35" t="s">
        <v>232</v>
      </c>
      <c r="K71" s="33">
        <v>1</v>
      </c>
      <c r="L71" s="40"/>
      <c r="M71" s="27">
        <f>IF(B71="","",COUNTIF($D$3:D71,D71)-IF(D71="M",COUNTIF($Q$3:Q71,"M"))-IF(D71="F",COUNTIF($Q$3:Q71,"F")))</f>
        <v>6</v>
      </c>
      <c r="N71" s="2">
        <f t="shared" si="1"/>
        <v>69</v>
      </c>
    </row>
    <row r="72" spans="1:14" ht="15">
      <c r="A72" s="69">
        <v>70</v>
      </c>
      <c r="B72" s="31">
        <v>132</v>
      </c>
      <c r="C72" s="32" t="s">
        <v>136</v>
      </c>
      <c r="D72" s="33" t="s">
        <v>34</v>
      </c>
      <c r="E72" s="34" t="s">
        <v>63</v>
      </c>
      <c r="F72" s="33">
        <v>1965</v>
      </c>
      <c r="G72" s="70">
        <v>0.04123182870534947</v>
      </c>
      <c r="H72" s="71">
        <v>10.105461720949762</v>
      </c>
      <c r="I72" s="41">
        <v>0.0041231828705349475</v>
      </c>
      <c r="J72" s="35" t="s">
        <v>220</v>
      </c>
      <c r="K72" s="33">
        <v>11</v>
      </c>
      <c r="L72" s="40"/>
      <c r="M72" s="27">
        <f>IF(B72="","",COUNTIF($D$3:D72,D72)-IF(D72="M",COUNTIF($Q$3:Q72,"M"))-IF(D72="F",COUNTIF($Q$3:Q72,"F")))</f>
        <v>64</v>
      </c>
      <c r="N72" s="2">
        <f t="shared" si="1"/>
        <v>70</v>
      </c>
    </row>
    <row r="73" spans="1:14" ht="15">
      <c r="A73" s="69">
        <v>71</v>
      </c>
      <c r="B73" s="31">
        <v>127</v>
      </c>
      <c r="C73" s="32" t="s">
        <v>137</v>
      </c>
      <c r="D73" s="33" t="s">
        <v>34</v>
      </c>
      <c r="E73" s="34" t="s">
        <v>95</v>
      </c>
      <c r="F73" s="33">
        <v>1956</v>
      </c>
      <c r="G73" s="70">
        <v>0.04125497685163282</v>
      </c>
      <c r="H73" s="71">
        <v>10.099791551577988</v>
      </c>
      <c r="I73" s="41">
        <v>0.004125497685163282</v>
      </c>
      <c r="J73" s="35" t="s">
        <v>224</v>
      </c>
      <c r="K73" s="33">
        <v>6</v>
      </c>
      <c r="L73" s="40"/>
      <c r="M73" s="27">
        <f>IF(B73="","",COUNTIF($D$3:D73,D73)-IF(D73="M",COUNTIF($Q$3:Q73,"M"))-IF(D73="F",COUNTIF($Q$3:Q73,"F")))</f>
        <v>65</v>
      </c>
      <c r="N73" s="2">
        <f t="shared" si="1"/>
        <v>71</v>
      </c>
    </row>
    <row r="74" spans="1:14" ht="15">
      <c r="A74" s="69">
        <v>72</v>
      </c>
      <c r="B74" s="31">
        <v>176</v>
      </c>
      <c r="C74" s="32" t="s">
        <v>138</v>
      </c>
      <c r="D74" s="33" t="s">
        <v>34</v>
      </c>
      <c r="E74" s="34" t="s">
        <v>139</v>
      </c>
      <c r="F74" s="33">
        <v>1962</v>
      </c>
      <c r="G74" s="70">
        <v>0.04130127314419951</v>
      </c>
      <c r="H74" s="71">
        <v>10.088470280611306</v>
      </c>
      <c r="I74" s="41">
        <v>0.004130127314419951</v>
      </c>
      <c r="J74" s="35" t="s">
        <v>220</v>
      </c>
      <c r="K74" s="33">
        <v>12</v>
      </c>
      <c r="L74" s="40"/>
      <c r="M74" s="27">
        <f>IF(B74="","",COUNTIF($D$3:D74,D74)-IF(D74="M",COUNTIF($Q$3:Q74,"M"))-IF(D74="F",COUNTIF($Q$3:Q74,"F")))</f>
        <v>66</v>
      </c>
      <c r="N74" s="2">
        <f t="shared" si="1"/>
        <v>72</v>
      </c>
    </row>
    <row r="75" spans="1:14" ht="15">
      <c r="A75" s="69">
        <v>73</v>
      </c>
      <c r="B75" s="31">
        <v>165</v>
      </c>
      <c r="C75" s="32" t="s">
        <v>140</v>
      </c>
      <c r="D75" s="33" t="s">
        <v>34</v>
      </c>
      <c r="E75" s="34" t="s">
        <v>97</v>
      </c>
      <c r="F75" s="33">
        <v>1963</v>
      </c>
      <c r="G75" s="70">
        <v>0.04135914352082182</v>
      </c>
      <c r="H75" s="71">
        <v>10.0743543312714</v>
      </c>
      <c r="I75" s="41">
        <v>0.004135914352082182</v>
      </c>
      <c r="J75" s="35" t="s">
        <v>220</v>
      </c>
      <c r="K75" s="33">
        <v>13</v>
      </c>
      <c r="L75" s="40"/>
      <c r="M75" s="27">
        <f>IF(B75="","",COUNTIF($D$3:D75,D75)-IF(D75="M",COUNTIF($Q$3:Q75,"M"))-IF(D75="F",COUNTIF($Q$3:Q75,"F")))</f>
        <v>67</v>
      </c>
      <c r="N75" s="2">
        <f t="shared" si="1"/>
        <v>73</v>
      </c>
    </row>
    <row r="76" spans="1:14" ht="15">
      <c r="A76" s="69">
        <v>74</v>
      </c>
      <c r="B76" s="31">
        <v>111</v>
      </c>
      <c r="C76" s="32" t="s">
        <v>141</v>
      </c>
      <c r="D76" s="33" t="s">
        <v>34</v>
      </c>
      <c r="E76" s="34" t="s">
        <v>128</v>
      </c>
      <c r="F76" s="33">
        <v>1967</v>
      </c>
      <c r="G76" s="70">
        <v>0.04139386573660886</v>
      </c>
      <c r="H76" s="71">
        <v>10.065903709451456</v>
      </c>
      <c r="I76" s="41">
        <v>0.004139386573660886</v>
      </c>
      <c r="J76" s="35" t="s">
        <v>225</v>
      </c>
      <c r="K76" s="33">
        <v>14</v>
      </c>
      <c r="L76" s="40"/>
      <c r="M76" s="27">
        <f>IF(B76="","",COUNTIF($D$3:D76,D76)-IF(D76="M",COUNTIF($Q$3:Q76,"M"))-IF(D76="F",COUNTIF($Q$3:Q76,"F")))</f>
        <v>68</v>
      </c>
      <c r="N76" s="2">
        <f t="shared" si="1"/>
        <v>74</v>
      </c>
    </row>
    <row r="77" spans="1:14" ht="15">
      <c r="A77" s="69">
        <v>75</v>
      </c>
      <c r="B77" s="31">
        <v>124</v>
      </c>
      <c r="C77" s="32" t="s">
        <v>142</v>
      </c>
      <c r="D77" s="33" t="s">
        <v>34</v>
      </c>
      <c r="E77" s="34" t="s">
        <v>143</v>
      </c>
      <c r="F77" s="33">
        <v>1971</v>
      </c>
      <c r="G77" s="70">
        <v>0.04218090277572628</v>
      </c>
      <c r="H77" s="71">
        <v>9.878087931926498</v>
      </c>
      <c r="I77" s="41">
        <v>0.004218090277572628</v>
      </c>
      <c r="J77" s="35" t="s">
        <v>225</v>
      </c>
      <c r="K77" s="33">
        <v>15</v>
      </c>
      <c r="L77" s="40"/>
      <c r="M77" s="27">
        <f>IF(B77="","",COUNTIF($D$3:D77,D77)-IF(D77="M",COUNTIF($Q$3:Q77,"M"))-IF(D77="F",COUNTIF($Q$3:Q77,"F")))</f>
        <v>69</v>
      </c>
      <c r="N77" s="2">
        <f t="shared" si="1"/>
        <v>75</v>
      </c>
    </row>
    <row r="78" spans="1:14" ht="15">
      <c r="A78" s="69">
        <v>76</v>
      </c>
      <c r="B78" s="31">
        <v>129</v>
      </c>
      <c r="C78" s="32" t="s">
        <v>144</v>
      </c>
      <c r="D78" s="33" t="s">
        <v>34</v>
      </c>
      <c r="E78" s="34" t="s">
        <v>95</v>
      </c>
      <c r="F78" s="33">
        <v>1947</v>
      </c>
      <c r="G78" s="70">
        <v>0.04222719907556893</v>
      </c>
      <c r="H78" s="71">
        <v>9.867257970887637</v>
      </c>
      <c r="I78" s="41">
        <v>0.004222719907556893</v>
      </c>
      <c r="J78" s="35" t="s">
        <v>233</v>
      </c>
      <c r="K78" s="33">
        <v>1</v>
      </c>
      <c r="L78" s="40"/>
      <c r="M78" s="27">
        <f>IF(B78="","",COUNTIF($D$3:D78,D78)-IF(D78="M",COUNTIF($Q$3:Q78,"M"))-IF(D78="F",COUNTIF($Q$3:Q78,"F")))</f>
        <v>70</v>
      </c>
      <c r="N78" s="2">
        <f t="shared" si="1"/>
        <v>76</v>
      </c>
    </row>
    <row r="79" spans="1:14" ht="15">
      <c r="A79" s="69">
        <v>77</v>
      </c>
      <c r="B79" s="31">
        <v>78</v>
      </c>
      <c r="C79" s="32" t="s">
        <v>145</v>
      </c>
      <c r="D79" s="33" t="s">
        <v>82</v>
      </c>
      <c r="E79" s="34" t="s">
        <v>146</v>
      </c>
      <c r="F79" s="33">
        <v>1977</v>
      </c>
      <c r="G79" s="70">
        <v>0.042481828706513625</v>
      </c>
      <c r="H79" s="71">
        <v>9.808115124827014</v>
      </c>
      <c r="I79" s="41">
        <v>0.004248182870651362</v>
      </c>
      <c r="J79" s="35" t="s">
        <v>232</v>
      </c>
      <c r="K79" s="33">
        <v>2</v>
      </c>
      <c r="L79" s="40"/>
      <c r="M79" s="27">
        <f>IF(B79="","",COUNTIF($D$3:D79,D79)-IF(D79="M",COUNTIF($Q$3:Q79,"M"))-IF(D79="F",COUNTIF($Q$3:Q79,"F")))</f>
        <v>7</v>
      </c>
      <c r="N79" s="2">
        <f t="shared" si="1"/>
        <v>77</v>
      </c>
    </row>
    <row r="80" spans="1:14" ht="15">
      <c r="A80" s="69">
        <v>78</v>
      </c>
      <c r="B80" s="31">
        <v>70</v>
      </c>
      <c r="C80" s="32" t="s">
        <v>147</v>
      </c>
      <c r="D80" s="33" t="s">
        <v>34</v>
      </c>
      <c r="E80" s="34" t="s">
        <v>87</v>
      </c>
      <c r="F80" s="33">
        <v>1952</v>
      </c>
      <c r="G80" s="70">
        <v>0.04260914351471001</v>
      </c>
      <c r="H80" s="71">
        <v>9.778808778984732</v>
      </c>
      <c r="I80" s="41">
        <v>0.004260914351471001</v>
      </c>
      <c r="J80" s="35" t="s">
        <v>224</v>
      </c>
      <c r="K80" s="33">
        <v>7</v>
      </c>
      <c r="L80" s="40"/>
      <c r="M80" s="27">
        <f>IF(B80="","",COUNTIF($D$3:D80,D80)-IF(D80="M",COUNTIF($Q$3:Q80,"M"))-IF(D80="F",COUNTIF($Q$3:Q80,"F")))</f>
        <v>71</v>
      </c>
      <c r="N80" s="2">
        <f t="shared" si="1"/>
        <v>78</v>
      </c>
    </row>
    <row r="81" spans="1:14" ht="15">
      <c r="A81" s="69">
        <v>79</v>
      </c>
      <c r="B81" s="31">
        <v>96</v>
      </c>
      <c r="C81" s="32" t="s">
        <v>148</v>
      </c>
      <c r="D81" s="33" t="s">
        <v>34</v>
      </c>
      <c r="E81" s="34" t="s">
        <v>100</v>
      </c>
      <c r="F81" s="33">
        <v>1958</v>
      </c>
      <c r="G81" s="70">
        <v>0.04263229166826932</v>
      </c>
      <c r="H81" s="71">
        <v>9.773499156668288</v>
      </c>
      <c r="I81" s="41">
        <v>0.004263229166826932</v>
      </c>
      <c r="J81" s="35" t="s">
        <v>226</v>
      </c>
      <c r="K81" s="33">
        <v>4</v>
      </c>
      <c r="L81" s="40"/>
      <c r="M81" s="27">
        <f>IF(B81="","",COUNTIF($D$3:D81,D81)-IF(D81="M",COUNTIF($Q$3:Q81,"M"))-IF(D81="F",COUNTIF($Q$3:Q81,"F")))</f>
        <v>72</v>
      </c>
      <c r="N81" s="2">
        <f t="shared" si="1"/>
        <v>79</v>
      </c>
    </row>
    <row r="82" spans="1:14" ht="15">
      <c r="A82" s="69">
        <v>80</v>
      </c>
      <c r="B82" s="31">
        <v>101</v>
      </c>
      <c r="C82" s="32" t="s">
        <v>149</v>
      </c>
      <c r="D82" s="33" t="s">
        <v>34</v>
      </c>
      <c r="E82" s="34" t="s">
        <v>100</v>
      </c>
      <c r="F82" s="33">
        <v>1963</v>
      </c>
      <c r="G82" s="70">
        <v>0.04273645833018236</v>
      </c>
      <c r="H82" s="71">
        <v>9.749677042666834</v>
      </c>
      <c r="I82" s="41">
        <v>0.0042736458330182355</v>
      </c>
      <c r="J82" s="35" t="s">
        <v>220</v>
      </c>
      <c r="K82" s="33">
        <v>14</v>
      </c>
      <c r="L82" s="40"/>
      <c r="M82" s="27">
        <f>IF(B82="","",COUNTIF($D$3:D82,D82)-IF(D82="M",COUNTIF($Q$3:Q82,"M"))-IF(D82="F",COUNTIF($Q$3:Q82,"F")))</f>
        <v>73</v>
      </c>
      <c r="N82" s="2">
        <f t="shared" si="1"/>
        <v>80</v>
      </c>
    </row>
    <row r="83" spans="1:14" ht="15">
      <c r="A83" s="69">
        <v>81</v>
      </c>
      <c r="B83" s="31">
        <v>113</v>
      </c>
      <c r="C83" s="32" t="s">
        <v>150</v>
      </c>
      <c r="D83" s="33" t="s">
        <v>34</v>
      </c>
      <c r="E83" s="34" t="s">
        <v>151</v>
      </c>
      <c r="F83" s="33">
        <v>1966</v>
      </c>
      <c r="G83" s="70">
        <v>0.042794328699528705</v>
      </c>
      <c r="H83" s="71">
        <v>9.73649264584107</v>
      </c>
      <c r="I83" s="41">
        <v>0.004279432869952871</v>
      </c>
      <c r="J83" s="35" t="s">
        <v>220</v>
      </c>
      <c r="K83" s="33">
        <v>15</v>
      </c>
      <c r="L83" s="40"/>
      <c r="M83" s="27">
        <f>IF(B83="","",COUNTIF($D$3:D83,D83)-IF(D83="M",COUNTIF($Q$3:Q83,"M"))-IF(D83="F",COUNTIF($Q$3:Q83,"F")))</f>
        <v>74</v>
      </c>
      <c r="N83" s="2">
        <f t="shared" si="1"/>
        <v>81</v>
      </c>
    </row>
    <row r="84" spans="1:14" ht="15">
      <c r="A84" s="69">
        <v>82</v>
      </c>
      <c r="B84" s="31">
        <v>103</v>
      </c>
      <c r="C84" s="32" t="s">
        <v>152</v>
      </c>
      <c r="D84" s="33" t="s">
        <v>82</v>
      </c>
      <c r="E84" s="34" t="s">
        <v>78</v>
      </c>
      <c r="F84" s="33">
        <v>1970</v>
      </c>
      <c r="G84" s="70">
        <v>0.042910069445497356</v>
      </c>
      <c r="H84" s="71">
        <v>9.7102305368184</v>
      </c>
      <c r="I84" s="41">
        <v>0.004291006944549735</v>
      </c>
      <c r="J84" s="35" t="s">
        <v>231</v>
      </c>
      <c r="K84" s="33">
        <v>3</v>
      </c>
      <c r="L84" s="40"/>
      <c r="M84" s="27">
        <f>IF(B84="","",COUNTIF($D$3:D84,D84)-IF(D84="M",COUNTIF($Q$3:Q84,"M"))-IF(D84="F",COUNTIF($Q$3:Q84,"F")))</f>
        <v>8</v>
      </c>
      <c r="N84" s="2">
        <f t="shared" si="1"/>
        <v>82</v>
      </c>
    </row>
    <row r="85" spans="1:14" ht="15">
      <c r="A85" s="69">
        <v>83</v>
      </c>
      <c r="B85" s="31">
        <v>40</v>
      </c>
      <c r="C85" s="32" t="s">
        <v>153</v>
      </c>
      <c r="D85" s="33" t="s">
        <v>34</v>
      </c>
      <c r="E85" s="34" t="s">
        <v>154</v>
      </c>
      <c r="F85" s="33">
        <v>1946</v>
      </c>
      <c r="G85" s="70">
        <v>0.043257291668851394</v>
      </c>
      <c r="H85" s="71">
        <v>9.632287426970352</v>
      </c>
      <c r="I85" s="41">
        <v>0.00432572916688514</v>
      </c>
      <c r="J85" s="35" t="s">
        <v>234</v>
      </c>
      <c r="K85" s="33">
        <v>1</v>
      </c>
      <c r="L85" s="40"/>
      <c r="M85" s="27">
        <f>IF(B85="","",COUNTIF($D$3:D85,D85)-IF(D85="M",COUNTIF($Q$3:Q85,"M"))-IF(D85="F",COUNTIF($Q$3:Q85,"F")))</f>
        <v>75</v>
      </c>
      <c r="N85" s="2">
        <f t="shared" si="1"/>
        <v>83</v>
      </c>
    </row>
    <row r="86" spans="1:14" ht="15">
      <c r="A86" s="69">
        <v>84</v>
      </c>
      <c r="B86" s="31">
        <v>72</v>
      </c>
      <c r="C86" s="32" t="s">
        <v>155</v>
      </c>
      <c r="D86" s="33" t="s">
        <v>34</v>
      </c>
      <c r="E86" s="34" t="s">
        <v>87</v>
      </c>
      <c r="F86" s="33">
        <v>1947</v>
      </c>
      <c r="G86" s="70">
        <v>0.043720254630898125</v>
      </c>
      <c r="H86" s="71">
        <v>9.530289111632909</v>
      </c>
      <c r="I86" s="41">
        <v>0.004372025463089813</v>
      </c>
      <c r="J86" s="35" t="s">
        <v>233</v>
      </c>
      <c r="K86" s="33">
        <v>2</v>
      </c>
      <c r="L86" s="40"/>
      <c r="M86" s="27">
        <f>IF(B86="","",COUNTIF($D$3:D86,D86)-IF(D86="M",COUNTIF($Q$3:Q86,"M"))-IF(D86="F",COUNTIF($Q$3:Q86,"F")))</f>
        <v>76</v>
      </c>
      <c r="N86" s="2">
        <f t="shared" si="1"/>
        <v>84</v>
      </c>
    </row>
    <row r="87" spans="1:14" ht="15">
      <c r="A87" s="69">
        <v>85</v>
      </c>
      <c r="B87" s="31">
        <v>162</v>
      </c>
      <c r="C87" s="32" t="s">
        <v>156</v>
      </c>
      <c r="D87" s="33" t="s">
        <v>82</v>
      </c>
      <c r="E87" s="34" t="s">
        <v>97</v>
      </c>
      <c r="F87" s="33">
        <v>1972</v>
      </c>
      <c r="G87" s="70">
        <v>0.044565162039361894</v>
      </c>
      <c r="H87" s="71">
        <v>9.349605108552023</v>
      </c>
      <c r="I87" s="41">
        <v>0.00445651620393619</v>
      </c>
      <c r="J87" s="35" t="s">
        <v>230</v>
      </c>
      <c r="K87" s="33">
        <v>2</v>
      </c>
      <c r="L87" s="40"/>
      <c r="M87" s="27">
        <f>IF(B87="","",COUNTIF($D$3:D87,D87)-IF(D87="M",COUNTIF($Q$3:Q87,"M"))-IF(D87="F",COUNTIF($Q$3:Q87,"F")))</f>
        <v>9</v>
      </c>
      <c r="N87" s="2">
        <f t="shared" si="1"/>
        <v>85</v>
      </c>
    </row>
    <row r="88" spans="1:14" ht="15">
      <c r="A88" s="69">
        <v>86</v>
      </c>
      <c r="B88" s="31">
        <v>74</v>
      </c>
      <c r="C88" s="32" t="s">
        <v>157</v>
      </c>
      <c r="D88" s="33" t="s">
        <v>34</v>
      </c>
      <c r="E88" s="34" t="s">
        <v>87</v>
      </c>
      <c r="F88" s="33">
        <v>1946</v>
      </c>
      <c r="G88" s="70">
        <v>0.044947106478502974</v>
      </c>
      <c r="H88" s="71">
        <v>9.270155507472932</v>
      </c>
      <c r="I88" s="41">
        <v>0.0044947106478502976</v>
      </c>
      <c r="J88" s="35" t="s">
        <v>234</v>
      </c>
      <c r="K88" s="33">
        <v>2</v>
      </c>
      <c r="L88" s="40"/>
      <c r="M88" s="27">
        <f>IF(B88="","",COUNTIF($D$3:D88,D88)-IF(D88="M",COUNTIF($Q$3:Q88,"M"))-IF(D88="F",COUNTIF($Q$3:Q88,"F")))</f>
        <v>77</v>
      </c>
      <c r="N88" s="2">
        <f t="shared" si="1"/>
        <v>86</v>
      </c>
    </row>
    <row r="89" spans="1:14" ht="15">
      <c r="A89" s="69">
        <v>87</v>
      </c>
      <c r="B89" s="31">
        <v>77</v>
      </c>
      <c r="C89" s="32" t="s">
        <v>158</v>
      </c>
      <c r="D89" s="33" t="s">
        <v>34</v>
      </c>
      <c r="E89" s="34" t="s">
        <v>146</v>
      </c>
      <c r="F89" s="33">
        <v>1974</v>
      </c>
      <c r="G89" s="70">
        <v>0.04519016203266801</v>
      </c>
      <c r="H89" s="71">
        <v>9.220295921166601</v>
      </c>
      <c r="I89" s="41">
        <v>0.004519016203266802</v>
      </c>
      <c r="J89" s="35" t="s">
        <v>222</v>
      </c>
      <c r="K89" s="33">
        <v>11</v>
      </c>
      <c r="L89" s="40"/>
      <c r="M89" s="27">
        <f>IF(B89="","",COUNTIF($D$3:D89,D89)-IF(D89="M",COUNTIF($Q$3:Q89,"M"))-IF(D89="F",COUNTIF($Q$3:Q89,"F")))</f>
        <v>78</v>
      </c>
      <c r="N89" s="2">
        <f t="shared" si="1"/>
        <v>87</v>
      </c>
    </row>
    <row r="90" spans="1:14" ht="15">
      <c r="A90" s="69">
        <v>88</v>
      </c>
      <c r="B90" s="31">
        <v>105</v>
      </c>
      <c r="C90" s="32" t="s">
        <v>159</v>
      </c>
      <c r="D90" s="33" t="s">
        <v>34</v>
      </c>
      <c r="E90" s="34" t="s">
        <v>128</v>
      </c>
      <c r="F90" s="33">
        <v>1962</v>
      </c>
      <c r="G90" s="70">
        <v>0.04543321759410901</v>
      </c>
      <c r="H90" s="71">
        <v>9.17096980427582</v>
      </c>
      <c r="I90" s="41">
        <v>0.004543321759410901</v>
      </c>
      <c r="J90" s="35" t="s">
        <v>220</v>
      </c>
      <c r="K90" s="33">
        <v>16</v>
      </c>
      <c r="L90" s="40"/>
      <c r="M90" s="27">
        <f>IF(B90="","",COUNTIF($D$3:D90,D90)-IF(D90="M",COUNTIF($Q$3:Q90,"M"))-IF(D90="F",COUNTIF($Q$3:Q90,"F")))</f>
        <v>79</v>
      </c>
      <c r="N90" s="2">
        <f t="shared" si="1"/>
        <v>88</v>
      </c>
    </row>
    <row r="91" spans="1:14" ht="15">
      <c r="A91" s="69">
        <v>89</v>
      </c>
      <c r="B91" s="31">
        <v>73</v>
      </c>
      <c r="C91" s="32" t="s">
        <v>160</v>
      </c>
      <c r="D91" s="33" t="s">
        <v>34</v>
      </c>
      <c r="E91" s="34" t="s">
        <v>87</v>
      </c>
      <c r="F91" s="33">
        <v>1947</v>
      </c>
      <c r="G91" s="70">
        <v>0.045444791663612705</v>
      </c>
      <c r="H91" s="71">
        <v>9.168634103350692</v>
      </c>
      <c r="I91" s="41">
        <v>0.004544479166361271</v>
      </c>
      <c r="J91" s="35" t="s">
        <v>233</v>
      </c>
      <c r="K91" s="33">
        <v>3</v>
      </c>
      <c r="L91" s="40"/>
      <c r="M91" s="27">
        <f>IF(B91="","",COUNTIF($D$3:D91,D91)-IF(D91="M",COUNTIF($Q$3:Q91,"M"))-IF(D91="F",COUNTIF($Q$3:Q91,"F")))</f>
        <v>80</v>
      </c>
      <c r="N91" s="2">
        <f t="shared" si="1"/>
        <v>89</v>
      </c>
    </row>
    <row r="92" spans="1:14" ht="15">
      <c r="A92" s="69">
        <v>90</v>
      </c>
      <c r="B92" s="31">
        <v>102</v>
      </c>
      <c r="C92" s="32" t="s">
        <v>161</v>
      </c>
      <c r="D92" s="33" t="s">
        <v>82</v>
      </c>
      <c r="E92" s="34" t="s">
        <v>100</v>
      </c>
      <c r="F92" s="33">
        <v>1960</v>
      </c>
      <c r="G92" s="70">
        <v>0.045838310186809395</v>
      </c>
      <c r="H92" s="71">
        <v>9.0899220535963</v>
      </c>
      <c r="I92" s="41">
        <v>0.00458383101868094</v>
      </c>
      <c r="J92" s="35" t="s">
        <v>229</v>
      </c>
      <c r="K92" s="33">
        <v>2</v>
      </c>
      <c r="L92" s="40"/>
      <c r="M92" s="27">
        <f>IF(B92="","",COUNTIF($D$3:D92,D92)-IF(D92="M",COUNTIF($Q$3:Q92,"M"))-IF(D92="F",COUNTIF($Q$3:Q92,"F")))</f>
        <v>10</v>
      </c>
      <c r="N92" s="2">
        <f t="shared" si="1"/>
        <v>90</v>
      </c>
    </row>
    <row r="93" spans="1:14" ht="15">
      <c r="A93" s="69">
        <v>91</v>
      </c>
      <c r="B93" s="31">
        <v>139</v>
      </c>
      <c r="C93" s="32" t="s">
        <v>162</v>
      </c>
      <c r="D93" s="33" t="s">
        <v>82</v>
      </c>
      <c r="E93" s="34" t="s">
        <v>45</v>
      </c>
      <c r="F93" s="33">
        <v>1960</v>
      </c>
      <c r="G93" s="70">
        <v>0.04593090277921874</v>
      </c>
      <c r="H93" s="71">
        <v>9.071597583646579</v>
      </c>
      <c r="I93" s="41">
        <v>0.004593090277921874</v>
      </c>
      <c r="J93" s="35" t="s">
        <v>229</v>
      </c>
      <c r="K93" s="33">
        <v>3</v>
      </c>
      <c r="L93" s="40"/>
      <c r="M93" s="27">
        <f>IF(B93="","",COUNTIF($D$3:D93,D93)-IF(D93="M",COUNTIF($Q$3:Q93,"M"))-IF(D93="F",COUNTIF($Q$3:Q93,"F")))</f>
        <v>11</v>
      </c>
      <c r="N93" s="2">
        <f t="shared" si="1"/>
        <v>91</v>
      </c>
    </row>
    <row r="94" spans="1:14" ht="15">
      <c r="A94" s="69">
        <v>92</v>
      </c>
      <c r="B94" s="31">
        <v>191</v>
      </c>
      <c r="C94" s="32" t="s">
        <v>163</v>
      </c>
      <c r="D94" s="33" t="s">
        <v>34</v>
      </c>
      <c r="E94" s="34" t="s">
        <v>164</v>
      </c>
      <c r="F94" s="33">
        <v>1960</v>
      </c>
      <c r="G94" s="70">
        <v>0.04631284721835982</v>
      </c>
      <c r="H94" s="71">
        <v>8.996783650595495</v>
      </c>
      <c r="I94" s="41">
        <v>0.004631284721835982</v>
      </c>
      <c r="J94" s="35" t="s">
        <v>226</v>
      </c>
      <c r="K94" s="33">
        <v>5</v>
      </c>
      <c r="L94" s="40"/>
      <c r="M94" s="27">
        <f>IF(B94="","",COUNTIF($D$3:D94,D94)-IF(D94="M",COUNTIF($Q$3:Q94,"M"))-IF(D94="F",COUNTIF($Q$3:Q94,"F")))</f>
        <v>81</v>
      </c>
      <c r="N94" s="2">
        <f t="shared" si="1"/>
        <v>92</v>
      </c>
    </row>
    <row r="95" spans="1:14" ht="15">
      <c r="A95" s="69">
        <v>93</v>
      </c>
      <c r="B95" s="31">
        <v>62</v>
      </c>
      <c r="C95" s="32" t="s">
        <v>165</v>
      </c>
      <c r="D95" s="33" t="s">
        <v>82</v>
      </c>
      <c r="E95" s="34" t="s">
        <v>87</v>
      </c>
      <c r="F95" s="33">
        <v>1980</v>
      </c>
      <c r="G95" s="70">
        <v>0.046370717594982125</v>
      </c>
      <c r="H95" s="71">
        <v>8.98555571871838</v>
      </c>
      <c r="I95" s="41">
        <v>0.004637071759498212</v>
      </c>
      <c r="J95" s="35" t="s">
        <v>232</v>
      </c>
      <c r="K95" s="33">
        <v>3</v>
      </c>
      <c r="L95" s="40"/>
      <c r="M95" s="27">
        <f>IF(B95="","",COUNTIF($D$3:D95,D95)-IF(D95="M",COUNTIF($Q$3:Q95,"M"))-IF(D95="F",COUNTIF($Q$3:Q95,"F")))</f>
        <v>12</v>
      </c>
      <c r="N95" s="2">
        <f t="shared" si="1"/>
        <v>93</v>
      </c>
    </row>
    <row r="96" spans="1:14" ht="15">
      <c r="A96" s="69">
        <v>94</v>
      </c>
      <c r="B96" s="31">
        <v>181</v>
      </c>
      <c r="C96" s="32" t="s">
        <v>166</v>
      </c>
      <c r="D96" s="33" t="s">
        <v>82</v>
      </c>
      <c r="E96" s="34" t="s">
        <v>167</v>
      </c>
      <c r="F96" s="33">
        <v>1973</v>
      </c>
      <c r="G96" s="70">
        <v>0.04645173611061182</v>
      </c>
      <c r="H96" s="71">
        <v>8.9698836158565</v>
      </c>
      <c r="I96" s="41">
        <v>0.0046451736110611815</v>
      </c>
      <c r="J96" s="35" t="s">
        <v>230</v>
      </c>
      <c r="K96" s="33">
        <v>3</v>
      </c>
      <c r="L96" s="40"/>
      <c r="M96" s="27">
        <f>IF(B96="","",COUNTIF($D$3:D96,D96)-IF(D96="M",COUNTIF($Q$3:Q96,"M"))-IF(D96="F",COUNTIF($Q$3:Q96,"F")))</f>
        <v>13</v>
      </c>
      <c r="N96" s="2">
        <f t="shared" si="1"/>
        <v>94</v>
      </c>
    </row>
    <row r="97" spans="1:14" ht="15">
      <c r="A97" s="69">
        <v>95</v>
      </c>
      <c r="B97" s="31">
        <v>69</v>
      </c>
      <c r="C97" s="32" t="s">
        <v>168</v>
      </c>
      <c r="D97" s="33" t="s">
        <v>34</v>
      </c>
      <c r="E97" s="34" t="s">
        <v>87</v>
      </c>
      <c r="F97" s="33">
        <v>1956</v>
      </c>
      <c r="G97" s="70">
        <v>0.046474884256895166</v>
      </c>
      <c r="H97" s="71">
        <v>8.965415908590426</v>
      </c>
      <c r="I97" s="41">
        <v>0.004647488425689517</v>
      </c>
      <c r="J97" s="35" t="s">
        <v>224</v>
      </c>
      <c r="K97" s="33">
        <v>8</v>
      </c>
      <c r="L97" s="40"/>
      <c r="M97" s="27">
        <f>IF(B97="","",COUNTIF($D$3:D97,D97)-IF(D97="M",COUNTIF($Q$3:Q97,"M"))-IF(D97="F",COUNTIF($Q$3:Q97,"F")))</f>
        <v>82</v>
      </c>
      <c r="N97" s="2">
        <f t="shared" si="1"/>
        <v>95</v>
      </c>
    </row>
    <row r="98" spans="1:14" ht="15">
      <c r="A98" s="69">
        <v>96</v>
      </c>
      <c r="B98" s="31">
        <v>79</v>
      </c>
      <c r="C98" s="32" t="s">
        <v>169</v>
      </c>
      <c r="D98" s="33" t="s">
        <v>82</v>
      </c>
      <c r="E98" s="34" t="s">
        <v>170</v>
      </c>
      <c r="F98" s="33">
        <v>1968</v>
      </c>
      <c r="G98" s="70">
        <v>0.046613773149147164</v>
      </c>
      <c r="H98" s="71">
        <v>8.938702845047203</v>
      </c>
      <c r="I98" s="41">
        <v>0.004661377314914716</v>
      </c>
      <c r="J98" s="35" t="s">
        <v>231</v>
      </c>
      <c r="K98" s="33">
        <v>4</v>
      </c>
      <c r="L98" s="40"/>
      <c r="M98" s="27">
        <f>IF(B98="","",COUNTIF($D$3:D98,D98)-IF(D98="M",COUNTIF($Q$3:Q98,"M"))-IF(D98="F",COUNTIF($Q$3:Q98,"F")))</f>
        <v>14</v>
      </c>
      <c r="N98" s="2">
        <f t="shared" si="1"/>
        <v>96</v>
      </c>
    </row>
    <row r="99" spans="1:14" ht="15">
      <c r="A99" s="69">
        <v>97</v>
      </c>
      <c r="B99" s="31">
        <v>192</v>
      </c>
      <c r="C99" s="32" t="s">
        <v>171</v>
      </c>
      <c r="D99" s="33" t="s">
        <v>82</v>
      </c>
      <c r="E99" s="34" t="s">
        <v>172</v>
      </c>
      <c r="F99" s="33">
        <v>1982</v>
      </c>
      <c r="G99" s="70">
        <v>0.04676423611090286</v>
      </c>
      <c r="H99" s="71">
        <v>8.909942753657488</v>
      </c>
      <c r="I99" s="41">
        <v>0.004676423611090286</v>
      </c>
      <c r="J99" s="35" t="s">
        <v>235</v>
      </c>
      <c r="K99" s="33">
        <v>1</v>
      </c>
      <c r="L99" s="40"/>
      <c r="M99" s="27">
        <f>IF(B99="","",COUNTIF($D$3:D99,D99)-IF(D99="M",COUNTIF($Q$3:Q99,"M"))-IF(D99="F",COUNTIF($Q$3:Q99,"F")))</f>
        <v>15</v>
      </c>
      <c r="N99" s="2">
        <f t="shared" si="1"/>
        <v>97</v>
      </c>
    </row>
    <row r="100" spans="1:14" ht="15">
      <c r="A100" s="69">
        <v>98</v>
      </c>
      <c r="B100" s="31">
        <v>199</v>
      </c>
      <c r="C100" s="32" t="s">
        <v>173</v>
      </c>
      <c r="D100" s="33" t="s">
        <v>34</v>
      </c>
      <c r="E100" s="34" t="s">
        <v>65</v>
      </c>
      <c r="F100" s="33">
        <v>1961</v>
      </c>
      <c r="G100" s="70">
        <v>0.04716932870360324</v>
      </c>
      <c r="H100" s="71">
        <v>8.833423712363278</v>
      </c>
      <c r="I100" s="41">
        <v>0.004716932870360324</v>
      </c>
      <c r="J100" s="35" t="s">
        <v>226</v>
      </c>
      <c r="K100" s="33">
        <v>6</v>
      </c>
      <c r="L100" s="40"/>
      <c r="M100" s="27">
        <f>IF(B100="","",COUNTIF($D$3:D100,D100)-IF(D100="M",COUNTIF($Q$3:Q100,"M"))-IF(D100="F",COUNTIF($Q$3:Q100,"F")))</f>
        <v>83</v>
      </c>
      <c r="N100" s="2">
        <f t="shared" si="1"/>
        <v>98</v>
      </c>
    </row>
    <row r="101" spans="1:14" ht="15">
      <c r="A101" s="69">
        <v>99</v>
      </c>
      <c r="B101" s="31">
        <v>97</v>
      </c>
      <c r="C101" s="32" t="s">
        <v>174</v>
      </c>
      <c r="D101" s="33" t="s">
        <v>34</v>
      </c>
      <c r="E101" s="34" t="s">
        <v>100</v>
      </c>
      <c r="F101" s="33">
        <v>1957</v>
      </c>
      <c r="G101" s="70">
        <v>0.04750497685017763</v>
      </c>
      <c r="H101" s="71">
        <v>8.77101083494389</v>
      </c>
      <c r="I101" s="41">
        <v>0.004750497685017762</v>
      </c>
      <c r="J101" s="35" t="s">
        <v>226</v>
      </c>
      <c r="K101" s="33">
        <v>7</v>
      </c>
      <c r="L101" s="40"/>
      <c r="M101" s="27">
        <f>IF(B101="","",COUNTIF($D$3:D101,D101)-IF(D101="M",COUNTIF($Q$3:Q101,"M"))-IF(D101="F",COUNTIF($Q$3:Q101,"F")))</f>
        <v>84</v>
      </c>
      <c r="N101" s="2">
        <f t="shared" si="1"/>
        <v>99</v>
      </c>
    </row>
    <row r="102" spans="1:14" ht="15">
      <c r="A102" s="69">
        <v>100</v>
      </c>
      <c r="B102" s="31">
        <v>169</v>
      </c>
      <c r="C102" s="32" t="s">
        <v>175</v>
      </c>
      <c r="D102" s="33" t="s">
        <v>34</v>
      </c>
      <c r="E102" s="34" t="s">
        <v>97</v>
      </c>
      <c r="F102" s="33">
        <v>1979</v>
      </c>
      <c r="G102" s="70">
        <v>0.04775960648112232</v>
      </c>
      <c r="H102" s="71">
        <v>8.724248321253656</v>
      </c>
      <c r="I102" s="41">
        <v>0.0047759606481122315</v>
      </c>
      <c r="J102" s="35" t="s">
        <v>221</v>
      </c>
      <c r="K102" s="33">
        <v>12</v>
      </c>
      <c r="L102" s="40"/>
      <c r="M102" s="27">
        <f>IF(B102="","",COUNTIF($D$3:D102,D102)-IF(D102="M",COUNTIF($Q$3:Q102,"M"))-IF(D102="F",COUNTIF($Q$3:Q102,"F")))</f>
        <v>85</v>
      </c>
      <c r="N102" s="2">
        <f t="shared" si="1"/>
        <v>100</v>
      </c>
    </row>
    <row r="103" spans="1:14" ht="15">
      <c r="A103" s="69">
        <v>101</v>
      </c>
      <c r="B103" s="31">
        <v>171</v>
      </c>
      <c r="C103" s="32" t="s">
        <v>176</v>
      </c>
      <c r="D103" s="33" t="s">
        <v>34</v>
      </c>
      <c r="E103" s="34" t="s">
        <v>97</v>
      </c>
      <c r="F103" s="33">
        <v>1948</v>
      </c>
      <c r="G103" s="70">
        <v>0.04789849536609836</v>
      </c>
      <c r="H103" s="71">
        <v>8.698951052261558</v>
      </c>
      <c r="I103" s="41">
        <v>0.004789849536609836</v>
      </c>
      <c r="J103" s="35" t="s">
        <v>233</v>
      </c>
      <c r="K103" s="33">
        <v>4</v>
      </c>
      <c r="L103" s="40"/>
      <c r="M103" s="27">
        <f>IF(B103="","",COUNTIF($D$3:D103,D103)-IF(D103="M",COUNTIF($Q$3:Q103,"M"))-IF(D103="F",COUNTIF($Q$3:Q103,"F")))</f>
        <v>86</v>
      </c>
      <c r="N103" s="2">
        <f t="shared" si="1"/>
        <v>101</v>
      </c>
    </row>
    <row r="104" spans="1:14" ht="15">
      <c r="A104" s="69">
        <v>102</v>
      </c>
      <c r="B104" s="31">
        <v>208</v>
      </c>
      <c r="C104" s="32" t="s">
        <v>177</v>
      </c>
      <c r="D104" s="33" t="s">
        <v>34</v>
      </c>
      <c r="E104" s="34" t="s">
        <v>178</v>
      </c>
      <c r="F104" s="33">
        <v>1964</v>
      </c>
      <c r="G104" s="70">
        <v>0.04850034722039709</v>
      </c>
      <c r="H104" s="71">
        <v>8.591003787524128</v>
      </c>
      <c r="I104" s="41">
        <v>0.004850034722039709</v>
      </c>
      <c r="J104" s="35" t="s">
        <v>220</v>
      </c>
      <c r="K104" s="33">
        <v>17</v>
      </c>
      <c r="L104" s="40"/>
      <c r="M104" s="27">
        <f>IF(B104="","",COUNTIF($D$3:D104,D104)-IF(D104="M",COUNTIF($Q$3:Q104,"M"))-IF(D104="F",COUNTIF($Q$3:Q104,"F")))</f>
        <v>87</v>
      </c>
      <c r="N104" s="2">
        <f t="shared" si="1"/>
        <v>102</v>
      </c>
    </row>
    <row r="105" spans="1:14" ht="15">
      <c r="A105" s="69">
        <v>103</v>
      </c>
      <c r="B105" s="31">
        <v>201</v>
      </c>
      <c r="C105" s="32" t="s">
        <v>179</v>
      </c>
      <c r="D105" s="33" t="s">
        <v>82</v>
      </c>
      <c r="E105" s="34" t="s">
        <v>100</v>
      </c>
      <c r="F105" s="33">
        <v>1980</v>
      </c>
      <c r="G105" s="70">
        <v>0.04863923611264909</v>
      </c>
      <c r="H105" s="71">
        <v>8.56647225506711</v>
      </c>
      <c r="I105" s="41">
        <v>0.0048639236112649085</v>
      </c>
      <c r="J105" s="35" t="s">
        <v>232</v>
      </c>
      <c r="K105" s="33">
        <v>4</v>
      </c>
      <c r="L105" s="40"/>
      <c r="M105" s="27">
        <f>IF(B105="","",COUNTIF($D$3:D105,D105)-IF(D105="M",COUNTIF($Q$3:Q105,"M"))-IF(D105="F",COUNTIF($Q$3:Q105,"F")))</f>
        <v>16</v>
      </c>
      <c r="N105" s="2">
        <f t="shared" si="1"/>
        <v>103</v>
      </c>
    </row>
    <row r="106" spans="1:14" ht="15">
      <c r="A106" s="69">
        <v>104</v>
      </c>
      <c r="B106" s="31">
        <v>189</v>
      </c>
      <c r="C106" s="32" t="s">
        <v>180</v>
      </c>
      <c r="D106" s="33" t="s">
        <v>34</v>
      </c>
      <c r="E106" s="34" t="s">
        <v>181</v>
      </c>
      <c r="F106" s="33">
        <v>1953</v>
      </c>
      <c r="G106" s="70">
        <v>0.048673958335712086</v>
      </c>
      <c r="H106" s="71">
        <v>8.560361246826279</v>
      </c>
      <c r="I106" s="41">
        <v>0.004867395833571209</v>
      </c>
      <c r="J106" s="35" t="s">
        <v>224</v>
      </c>
      <c r="K106" s="33">
        <v>9</v>
      </c>
      <c r="L106" s="40"/>
      <c r="M106" s="27">
        <f>IF(B106="","",COUNTIF($D$3:D106,D106)-IF(D106="M",COUNTIF($Q$3:Q106,"M"))-IF(D106="F",COUNTIF($Q$3:Q106,"F")))</f>
        <v>88</v>
      </c>
      <c r="N106" s="2">
        <f t="shared" si="1"/>
        <v>104</v>
      </c>
    </row>
    <row r="107" spans="1:14" ht="15">
      <c r="A107" s="69">
        <v>105</v>
      </c>
      <c r="B107" s="31">
        <v>179</v>
      </c>
      <c r="C107" s="32" t="s">
        <v>182</v>
      </c>
      <c r="D107" s="33" t="s">
        <v>34</v>
      </c>
      <c r="E107" s="34" t="s">
        <v>183</v>
      </c>
      <c r="F107" s="33">
        <v>1967</v>
      </c>
      <c r="G107" s="70">
        <v>0.04873182870505843</v>
      </c>
      <c r="H107" s="71">
        <v>8.55019558548633</v>
      </c>
      <c r="I107" s="41">
        <v>0.004873182870505843</v>
      </c>
      <c r="J107" s="35" t="s">
        <v>225</v>
      </c>
      <c r="K107" s="33">
        <v>16</v>
      </c>
      <c r="L107" s="40"/>
      <c r="M107" s="27">
        <f>IF(B107="","",COUNTIF($D$3:D107,D107)-IF(D107="M",COUNTIF($Q$3:Q107,"M"))-IF(D107="F",COUNTIF($Q$3:Q107,"F")))</f>
        <v>89</v>
      </c>
      <c r="N107" s="2">
        <f t="shared" si="1"/>
        <v>105</v>
      </c>
    </row>
    <row r="108" spans="1:14" ht="15">
      <c r="A108" s="86">
        <v>106</v>
      </c>
      <c r="B108" s="87">
        <v>131</v>
      </c>
      <c r="C108" s="88" t="s">
        <v>184</v>
      </c>
      <c r="D108" s="89" t="s">
        <v>82</v>
      </c>
      <c r="E108" s="90" t="s">
        <v>115</v>
      </c>
      <c r="F108" s="89">
        <v>1962</v>
      </c>
      <c r="G108" s="95">
        <v>0.04914849536726251</v>
      </c>
      <c r="H108" s="92">
        <v>8.477709511819675</v>
      </c>
      <c r="I108" s="93">
        <v>0.004914849536726251</v>
      </c>
      <c r="J108" s="94" t="s">
        <v>236</v>
      </c>
      <c r="K108" s="89">
        <v>1</v>
      </c>
      <c r="L108" s="40"/>
      <c r="M108" s="27">
        <f>IF(B108="","",COUNTIF($D$3:D108,D108)-IF(D108="M",COUNTIF($Q$3:Q108,"M"))-IF(D108="F",COUNTIF($Q$3:Q108,"F")))</f>
        <v>17</v>
      </c>
      <c r="N108" s="2">
        <f t="shared" si="1"/>
        <v>106</v>
      </c>
    </row>
    <row r="109" spans="1:14" ht="15">
      <c r="A109" s="69">
        <v>107</v>
      </c>
      <c r="B109" s="31">
        <v>117</v>
      </c>
      <c r="C109" s="32" t="s">
        <v>185</v>
      </c>
      <c r="D109" s="33" t="s">
        <v>34</v>
      </c>
      <c r="E109" s="34" t="s">
        <v>186</v>
      </c>
      <c r="F109" s="33">
        <v>1975</v>
      </c>
      <c r="G109" s="72">
        <v>0.049414699074986856</v>
      </c>
      <c r="H109" s="71">
        <v>8.43203893712627</v>
      </c>
      <c r="I109" s="41">
        <v>0.004941469907498686</v>
      </c>
      <c r="J109" s="35" t="s">
        <v>222</v>
      </c>
      <c r="K109" s="33">
        <v>12</v>
      </c>
      <c r="L109" s="40"/>
      <c r="M109" s="27">
        <f>IF(B109="","",COUNTIF($D$3:D109,D109)-IF(D109="M",COUNTIF($Q$3:Q109,"M"))-IF(D109="F",COUNTIF($Q$3:Q109,"F")))</f>
        <v>90</v>
      </c>
      <c r="N109" s="2">
        <f t="shared" si="1"/>
        <v>107</v>
      </c>
    </row>
    <row r="110" spans="1:14" ht="15">
      <c r="A110" s="69">
        <v>108</v>
      </c>
      <c r="B110" s="31">
        <v>112</v>
      </c>
      <c r="C110" s="32" t="s">
        <v>187</v>
      </c>
      <c r="D110" s="33" t="s">
        <v>82</v>
      </c>
      <c r="E110" s="34" t="s">
        <v>128</v>
      </c>
      <c r="F110" s="33">
        <v>1965</v>
      </c>
      <c r="G110" s="72">
        <v>0.04964618055237224</v>
      </c>
      <c r="H110" s="71">
        <v>8.392723509256083</v>
      </c>
      <c r="I110" s="41">
        <v>0.004964618055237224</v>
      </c>
      <c r="J110" s="35" t="s">
        <v>236</v>
      </c>
      <c r="K110" s="33">
        <v>2</v>
      </c>
      <c r="L110" s="40"/>
      <c r="M110" s="27">
        <f>IF(B110="","",COUNTIF($D$3:D110,D110)-IF(D110="M",COUNTIF($Q$3:Q110,"M"))-IF(D110="F",COUNTIF($Q$3:Q110,"F")))</f>
        <v>18</v>
      </c>
      <c r="N110" s="2">
        <f t="shared" si="1"/>
        <v>108</v>
      </c>
    </row>
    <row r="111" spans="1:14" ht="15">
      <c r="A111" s="69">
        <v>109</v>
      </c>
      <c r="B111" s="31">
        <v>106</v>
      </c>
      <c r="C111" s="32" t="s">
        <v>188</v>
      </c>
      <c r="D111" s="33" t="s">
        <v>82</v>
      </c>
      <c r="E111" s="34" t="s">
        <v>128</v>
      </c>
      <c r="F111" s="33">
        <v>1961</v>
      </c>
      <c r="G111" s="70">
        <v>0.049692476852214895</v>
      </c>
      <c r="H111" s="71">
        <v>8.384904377091742</v>
      </c>
      <c r="I111" s="41">
        <v>0.004969247685221489</v>
      </c>
      <c r="J111" s="35" t="s">
        <v>229</v>
      </c>
      <c r="K111" s="33">
        <v>4</v>
      </c>
      <c r="L111" s="40"/>
      <c r="M111" s="27">
        <f>IF(B111="","",COUNTIF($D$3:D111,D111)-IF(D111="M",COUNTIF($Q$3:Q111,"M"))-IF(D111="F",COUNTIF($Q$3:Q111,"F")))</f>
        <v>19</v>
      </c>
      <c r="N111" s="2">
        <f t="shared" si="1"/>
        <v>109</v>
      </c>
    </row>
    <row r="112" spans="1:14" ht="15">
      <c r="A112" s="69">
        <v>110</v>
      </c>
      <c r="B112" s="31">
        <v>190</v>
      </c>
      <c r="C112" s="32" t="s">
        <v>189</v>
      </c>
      <c r="D112" s="33" t="s">
        <v>82</v>
      </c>
      <c r="E112" s="34" t="s">
        <v>164</v>
      </c>
      <c r="F112" s="33">
        <v>1964</v>
      </c>
      <c r="G112" s="70">
        <v>0.04971562499849824</v>
      </c>
      <c r="H112" s="71">
        <v>8.381000272635672</v>
      </c>
      <c r="I112" s="41">
        <v>0.004971562499849824</v>
      </c>
      <c r="J112" s="35" t="s">
        <v>236</v>
      </c>
      <c r="K112" s="33">
        <v>3</v>
      </c>
      <c r="L112" s="40"/>
      <c r="M112" s="27">
        <f>IF(B112="","",COUNTIF($D$3:D112,D112)-IF(D112="M",COUNTIF($Q$3:Q112,"M"))-IF(D112="F",COUNTIF($Q$3:Q112,"F")))</f>
        <v>20</v>
      </c>
      <c r="N112" s="2">
        <f t="shared" si="1"/>
        <v>110</v>
      </c>
    </row>
    <row r="113" spans="1:14" ht="15">
      <c r="A113" s="69">
        <v>111</v>
      </c>
      <c r="B113" s="31">
        <v>188</v>
      </c>
      <c r="C113" s="32" t="s">
        <v>190</v>
      </c>
      <c r="D113" s="33" t="s">
        <v>34</v>
      </c>
      <c r="E113" s="34" t="s">
        <v>128</v>
      </c>
      <c r="F113" s="33">
        <v>1947</v>
      </c>
      <c r="G113" s="70">
        <v>0.04975034722156124</v>
      </c>
      <c r="H113" s="71">
        <v>8.375150927310273</v>
      </c>
      <c r="I113" s="41">
        <v>0.0049750347221561245</v>
      </c>
      <c r="J113" s="35" t="s">
        <v>233</v>
      </c>
      <c r="K113" s="33">
        <v>5</v>
      </c>
      <c r="L113" s="40"/>
      <c r="M113" s="27">
        <f>IF(B113="","",COUNTIF($D$3:D113,D113)-IF(D113="M",COUNTIF($Q$3:Q113,"M"))-IF(D113="F",COUNTIF($Q$3:Q113,"F")))</f>
        <v>91</v>
      </c>
      <c r="N113" s="2">
        <f t="shared" si="1"/>
        <v>111</v>
      </c>
    </row>
    <row r="114" spans="1:14" ht="15">
      <c r="A114" s="69">
        <v>112</v>
      </c>
      <c r="B114" s="31">
        <v>109</v>
      </c>
      <c r="C114" s="32" t="s">
        <v>191</v>
      </c>
      <c r="D114" s="33" t="s">
        <v>34</v>
      </c>
      <c r="E114" s="34" t="s">
        <v>128</v>
      </c>
      <c r="F114" s="33">
        <v>1950</v>
      </c>
      <c r="G114" s="70">
        <v>0.04977349536784459</v>
      </c>
      <c r="H114" s="71">
        <v>8.371255898090851</v>
      </c>
      <c r="I114" s="41">
        <v>0.004977349536784459</v>
      </c>
      <c r="J114" s="35" t="s">
        <v>233</v>
      </c>
      <c r="K114" s="33">
        <v>6</v>
      </c>
      <c r="L114" s="40"/>
      <c r="M114" s="27">
        <f>IF(B114="","",COUNTIF($D$3:D114,D114)-IF(D114="M",COUNTIF($Q$3:Q114,"M"))-IF(D114="F",COUNTIF($Q$3:Q114,"F")))</f>
        <v>92</v>
      </c>
      <c r="N114" s="2">
        <f t="shared" si="1"/>
        <v>112</v>
      </c>
    </row>
    <row r="115" spans="1:14" ht="15">
      <c r="A115" s="69">
        <v>113</v>
      </c>
      <c r="B115" s="31">
        <v>110</v>
      </c>
      <c r="C115" s="32" t="s">
        <v>192</v>
      </c>
      <c r="D115" s="33" t="s">
        <v>34</v>
      </c>
      <c r="E115" s="34" t="s">
        <v>128</v>
      </c>
      <c r="F115" s="33">
        <v>1966</v>
      </c>
      <c r="G115" s="70">
        <v>0.049796643514127936</v>
      </c>
      <c r="H115" s="71">
        <v>8.367364490107713</v>
      </c>
      <c r="I115" s="41">
        <v>0.004979664351412794</v>
      </c>
      <c r="J115" s="35" t="s">
        <v>220</v>
      </c>
      <c r="K115" s="33">
        <v>18</v>
      </c>
      <c r="L115" s="40"/>
      <c r="M115" s="27">
        <f>IF(B115="","",COUNTIF($D$3:D115,D115)-IF(D115="M",COUNTIF($Q$3:Q115,"M"))-IF(D115="F",COUNTIF($Q$3:Q115,"F")))</f>
        <v>93</v>
      </c>
      <c r="N115" s="2">
        <f t="shared" si="1"/>
        <v>113</v>
      </c>
    </row>
    <row r="116" spans="1:14" ht="15">
      <c r="A116" s="69">
        <v>114</v>
      </c>
      <c r="B116" s="31">
        <v>107</v>
      </c>
      <c r="C116" s="32" t="s">
        <v>193</v>
      </c>
      <c r="D116" s="33" t="s">
        <v>34</v>
      </c>
      <c r="E116" s="34" t="s">
        <v>128</v>
      </c>
      <c r="F116" s="33">
        <v>1982</v>
      </c>
      <c r="G116" s="70">
        <v>0.04980821759090759</v>
      </c>
      <c r="H116" s="71">
        <v>8.365420141890974</v>
      </c>
      <c r="I116" s="41">
        <v>0.004980821759090759</v>
      </c>
      <c r="J116" s="35" t="s">
        <v>237</v>
      </c>
      <c r="K116" s="33">
        <v>1</v>
      </c>
      <c r="L116" s="40"/>
      <c r="M116" s="27">
        <f>IF(B116="","",COUNTIF($D$3:D116,D116)-IF(D116="M",COUNTIF($Q$3:Q116,"M"))-IF(D116="F",COUNTIF($Q$3:Q116,"F")))</f>
        <v>94</v>
      </c>
      <c r="N116" s="2">
        <f t="shared" si="1"/>
        <v>114</v>
      </c>
    </row>
    <row r="117" spans="1:14" ht="15">
      <c r="A117" s="69">
        <v>115</v>
      </c>
      <c r="B117" s="31">
        <v>116</v>
      </c>
      <c r="C117" s="32" t="s">
        <v>194</v>
      </c>
      <c r="D117" s="33" t="s">
        <v>82</v>
      </c>
      <c r="E117" s="34" t="s">
        <v>186</v>
      </c>
      <c r="F117" s="33">
        <v>1978</v>
      </c>
      <c r="G117" s="70">
        <v>0.049866087960253935</v>
      </c>
      <c r="H117" s="71">
        <v>8.355711941926813</v>
      </c>
      <c r="I117" s="41">
        <v>0.004986608796025393</v>
      </c>
      <c r="J117" s="35" t="s">
        <v>232</v>
      </c>
      <c r="K117" s="33">
        <v>5</v>
      </c>
      <c r="L117" s="40"/>
      <c r="M117" s="27">
        <f>IF(B117="","",COUNTIF($D$3:D117,D117)-IF(D117="M",COUNTIF($Q$3:Q117,"M"))-IF(D117="F",COUNTIF($Q$3:Q117,"F")))</f>
        <v>21</v>
      </c>
      <c r="N117" s="2">
        <f t="shared" si="1"/>
        <v>115</v>
      </c>
    </row>
    <row r="118" spans="1:14" ht="15">
      <c r="A118" s="69">
        <v>116</v>
      </c>
      <c r="B118" s="31">
        <v>138</v>
      </c>
      <c r="C118" s="32" t="s">
        <v>195</v>
      </c>
      <c r="D118" s="33" t="s">
        <v>34</v>
      </c>
      <c r="E118" s="34" t="s">
        <v>63</v>
      </c>
      <c r="F118" s="33">
        <v>1985</v>
      </c>
      <c r="G118" s="70">
        <v>0.050930902776599396</v>
      </c>
      <c r="H118" s="71">
        <v>8.181018673364404</v>
      </c>
      <c r="I118" s="41">
        <v>0.00509309027765994</v>
      </c>
      <c r="J118" s="35" t="s">
        <v>237</v>
      </c>
      <c r="K118" s="33">
        <v>2</v>
      </c>
      <c r="L118" s="40"/>
      <c r="M118" s="27">
        <f>IF(B118="","",COUNTIF($D$3:D118,D118)-IF(D118="M",COUNTIF($Q$3:Q118,"M"))-IF(D118="F",COUNTIF($Q$3:Q118,"F")))</f>
        <v>95</v>
      </c>
      <c r="N118" s="2">
        <f t="shared" si="1"/>
        <v>116</v>
      </c>
    </row>
    <row r="119" spans="1:14" ht="15">
      <c r="A119" s="69">
        <v>117</v>
      </c>
      <c r="B119" s="31">
        <v>64</v>
      </c>
      <c r="C119" s="32" t="s">
        <v>196</v>
      </c>
      <c r="D119" s="33" t="s">
        <v>82</v>
      </c>
      <c r="E119" s="34" t="s">
        <v>87</v>
      </c>
      <c r="F119" s="33">
        <v>1966</v>
      </c>
      <c r="G119" s="70">
        <v>0.05171793981571682</v>
      </c>
      <c r="H119" s="71">
        <v>8.056520970312198</v>
      </c>
      <c r="I119" s="41">
        <v>0.005171793981571682</v>
      </c>
      <c r="J119" s="35" t="s">
        <v>236</v>
      </c>
      <c r="K119" s="33">
        <v>4</v>
      </c>
      <c r="L119" s="40"/>
      <c r="M119" s="27">
        <f>IF(B119="","",COUNTIF($D$3:D119,D119)-IF(D119="M",COUNTIF($Q$3:Q119,"M"))-IF(D119="F",COUNTIF($Q$3:Q119,"F")))</f>
        <v>22</v>
      </c>
      <c r="N119" s="2">
        <f t="shared" si="1"/>
        <v>117</v>
      </c>
    </row>
    <row r="120" spans="1:14" ht="15">
      <c r="A120" s="69">
        <v>118</v>
      </c>
      <c r="B120" s="31">
        <v>174</v>
      </c>
      <c r="C120" s="32" t="s">
        <v>197</v>
      </c>
      <c r="D120" s="33" t="s">
        <v>82</v>
      </c>
      <c r="E120" s="34" t="s">
        <v>97</v>
      </c>
      <c r="F120" s="33">
        <v>1965</v>
      </c>
      <c r="G120" s="70">
        <v>0.05189155092375586</v>
      </c>
      <c r="H120" s="71">
        <v>8.029566649084629</v>
      </c>
      <c r="I120" s="41">
        <v>0.0051891550923755855</v>
      </c>
      <c r="J120" s="35" t="s">
        <v>236</v>
      </c>
      <c r="K120" s="33">
        <v>5</v>
      </c>
      <c r="L120" s="40"/>
      <c r="M120" s="27">
        <f>IF(B120="","",COUNTIF($D$3:D120,D120)-IF(D120="M",COUNTIF($Q$3:Q120,"M"))-IF(D120="F",COUNTIF($Q$3:Q120,"F")))</f>
        <v>23</v>
      </c>
      <c r="N120" s="2">
        <f t="shared" si="1"/>
        <v>118</v>
      </c>
    </row>
    <row r="121" spans="1:14" ht="15">
      <c r="A121" s="69">
        <v>119</v>
      </c>
      <c r="B121" s="31">
        <v>167</v>
      </c>
      <c r="C121" s="32" t="s">
        <v>198</v>
      </c>
      <c r="D121" s="33" t="s">
        <v>82</v>
      </c>
      <c r="E121" s="34" t="s">
        <v>97</v>
      </c>
      <c r="F121" s="33">
        <v>1977</v>
      </c>
      <c r="G121" s="70">
        <v>0.051914699070039205</v>
      </c>
      <c r="H121" s="71">
        <v>8.025986360905858</v>
      </c>
      <c r="I121" s="41">
        <v>0.0051914699070039205</v>
      </c>
      <c r="J121" s="35" t="s">
        <v>232</v>
      </c>
      <c r="K121" s="33">
        <v>6</v>
      </c>
      <c r="L121" s="40"/>
      <c r="M121" s="27">
        <f>IF(B121="","",COUNTIF($D$3:D121,D121)-IF(D121="M",COUNTIF($Q$3:Q121,"M"))-IF(D121="F",COUNTIF($Q$3:Q121,"F")))</f>
        <v>24</v>
      </c>
      <c r="N121" s="2">
        <f t="shared" si="1"/>
        <v>119</v>
      </c>
    </row>
    <row r="122" spans="1:14" ht="15">
      <c r="A122" s="69">
        <v>120</v>
      </c>
      <c r="B122" s="31">
        <v>159</v>
      </c>
      <c r="C122" s="32" t="s">
        <v>199</v>
      </c>
      <c r="D122" s="33" t="s">
        <v>82</v>
      </c>
      <c r="E122" s="34" t="s">
        <v>97</v>
      </c>
      <c r="F122" s="33">
        <v>1965</v>
      </c>
      <c r="G122" s="70">
        <v>0.0534309027789277</v>
      </c>
      <c r="H122" s="71">
        <v>7.798233699899104</v>
      </c>
      <c r="I122" s="41">
        <v>0.00534309027789277</v>
      </c>
      <c r="J122" s="35" t="s">
        <v>236</v>
      </c>
      <c r="K122" s="33">
        <v>6</v>
      </c>
      <c r="L122" s="40"/>
      <c r="M122" s="27">
        <f>IF(B122="","",COUNTIF($D$3:D122,D122)-IF(D122="M",COUNTIF($Q$3:Q122,"M"))-IF(D122="F",COUNTIF($Q$3:Q122,"F")))</f>
        <v>25</v>
      </c>
      <c r="N122" s="2">
        <f t="shared" si="1"/>
        <v>120</v>
      </c>
    </row>
    <row r="123" spans="1:14" ht="15">
      <c r="A123" s="69">
        <v>121</v>
      </c>
      <c r="B123" s="31">
        <v>161</v>
      </c>
      <c r="C123" s="32" t="s">
        <v>200</v>
      </c>
      <c r="D123" s="33" t="s">
        <v>34</v>
      </c>
      <c r="E123" s="34" t="s">
        <v>97</v>
      </c>
      <c r="F123" s="33">
        <v>1962</v>
      </c>
      <c r="G123" s="70">
        <v>0.05345405092521105</v>
      </c>
      <c r="H123" s="71">
        <v>7.79485669382917</v>
      </c>
      <c r="I123" s="41">
        <v>0.005345405092521105</v>
      </c>
      <c r="J123" s="35" t="s">
        <v>220</v>
      </c>
      <c r="K123" s="33">
        <v>19</v>
      </c>
      <c r="L123" s="40"/>
      <c r="M123" s="27">
        <f>IF(B123="","",COUNTIF($D$3:D123,D123)-IF(D123="M",COUNTIF($Q$3:Q123,"M"))-IF(D123="F",COUNTIF($Q$3:Q123,"F")))</f>
        <v>96</v>
      </c>
      <c r="N123" s="2">
        <f t="shared" si="1"/>
        <v>121</v>
      </c>
    </row>
    <row r="124" spans="1:14" ht="15">
      <c r="A124" s="69">
        <v>122</v>
      </c>
      <c r="B124" s="31">
        <v>145</v>
      </c>
      <c r="C124" s="32" t="s">
        <v>201</v>
      </c>
      <c r="D124" s="33" t="s">
        <v>82</v>
      </c>
      <c r="E124" s="34" t="s">
        <v>69</v>
      </c>
      <c r="F124" s="33">
        <v>1985</v>
      </c>
      <c r="G124" s="70">
        <v>0.05617395833542105</v>
      </c>
      <c r="H124" s="71">
        <v>7.417434679940176</v>
      </c>
      <c r="I124" s="41">
        <v>0.005617395833542105</v>
      </c>
      <c r="J124" s="35" t="s">
        <v>235</v>
      </c>
      <c r="K124" s="33">
        <v>2</v>
      </c>
      <c r="L124" s="40"/>
      <c r="M124" s="27">
        <f>IF(B124="","",COUNTIF($D$3:D124,D124)-IF(D124="M",COUNTIF($Q$3:Q124,"M"))-IF(D124="F",COUNTIF($Q$3:Q124,"F")))</f>
        <v>26</v>
      </c>
      <c r="N124" s="2">
        <f t="shared" si="1"/>
        <v>122</v>
      </c>
    </row>
    <row r="125" spans="1:14" ht="15">
      <c r="A125" s="69">
        <v>123</v>
      </c>
      <c r="B125" s="31">
        <v>200</v>
      </c>
      <c r="C125" s="32" t="s">
        <v>202</v>
      </c>
      <c r="D125" s="33" t="s">
        <v>34</v>
      </c>
      <c r="E125" s="34" t="s">
        <v>100</v>
      </c>
      <c r="F125" s="33">
        <v>1955</v>
      </c>
      <c r="G125" s="70">
        <v>0.056798958336003125</v>
      </c>
      <c r="H125" s="71">
        <v>7.335815283826331</v>
      </c>
      <c r="I125" s="41">
        <v>0.005679895833600313</v>
      </c>
      <c r="J125" s="35" t="s">
        <v>224</v>
      </c>
      <c r="K125" s="33">
        <v>10</v>
      </c>
      <c r="L125" s="40"/>
      <c r="M125" s="27">
        <f>IF(B125="","",COUNTIF($D$3:D125,D125)-IF(D125="M",COUNTIF($Q$3:Q125,"M"))-IF(D125="F",COUNTIF($Q$3:Q125,"F")))</f>
        <v>97</v>
      </c>
      <c r="N125" s="2">
        <f t="shared" si="1"/>
        <v>123</v>
      </c>
    </row>
    <row r="126" spans="1:14" ht="15">
      <c r="A126" s="69">
        <v>124</v>
      </c>
      <c r="B126" s="31">
        <v>21</v>
      </c>
      <c r="C126" s="32" t="s">
        <v>203</v>
      </c>
      <c r="D126" s="33" t="s">
        <v>82</v>
      </c>
      <c r="E126" s="34" t="s">
        <v>51</v>
      </c>
      <c r="F126" s="33">
        <v>1962</v>
      </c>
      <c r="G126" s="70">
        <v>0.05814155092230067</v>
      </c>
      <c r="H126" s="71">
        <v>7.166418164928083</v>
      </c>
      <c r="I126" s="41">
        <v>0.005814155092230067</v>
      </c>
      <c r="J126" s="35" t="s">
        <v>236</v>
      </c>
      <c r="K126" s="33">
        <v>7</v>
      </c>
      <c r="L126" s="40"/>
      <c r="M126" s="27">
        <f>IF(B126="","",COUNTIF($D$3:D126,D126)-IF(D126="M",COUNTIF($Q$3:Q126,"M"))-IF(D126="F",COUNTIF($Q$3:Q126,"F")))</f>
        <v>27</v>
      </c>
      <c r="N126" s="2">
        <f t="shared" si="1"/>
        <v>124</v>
      </c>
    </row>
    <row r="127" spans="1:14" ht="15">
      <c r="A127" s="69">
        <v>125</v>
      </c>
      <c r="B127" s="31">
        <v>23</v>
      </c>
      <c r="C127" s="32" t="s">
        <v>204</v>
      </c>
      <c r="D127" s="33" t="s">
        <v>82</v>
      </c>
      <c r="E127" s="34" t="s">
        <v>51</v>
      </c>
      <c r="F127" s="33">
        <v>1962</v>
      </c>
      <c r="G127" s="72">
        <v>0.05815312499908032</v>
      </c>
      <c r="H127" s="71">
        <v>7.164991849935084</v>
      </c>
      <c r="I127" s="41">
        <v>0.005815312499908032</v>
      </c>
      <c r="J127" s="35" t="s">
        <v>236</v>
      </c>
      <c r="K127" s="33">
        <v>8</v>
      </c>
      <c r="L127" s="40"/>
      <c r="M127" s="27">
        <f>IF(B127="","",COUNTIF($D$3:D127,D127)-IF(D127="M",COUNTIF($Q$3:Q127,"M"))-IF(D127="F",COUNTIF($Q$3:Q127,"F")))</f>
        <v>28</v>
      </c>
      <c r="N127" s="2">
        <f t="shared" si="1"/>
        <v>125</v>
      </c>
    </row>
    <row r="128" spans="1:14" ht="15">
      <c r="A128" s="69">
        <v>126</v>
      </c>
      <c r="B128" s="31">
        <v>20</v>
      </c>
      <c r="C128" s="32" t="s">
        <v>205</v>
      </c>
      <c r="D128" s="33" t="s">
        <v>82</v>
      </c>
      <c r="E128" s="34" t="s">
        <v>51</v>
      </c>
      <c r="F128" s="33">
        <v>1972</v>
      </c>
      <c r="G128" s="72">
        <v>0.05816469907585997</v>
      </c>
      <c r="H128" s="71">
        <v>7.1635661025812025</v>
      </c>
      <c r="I128" s="41">
        <v>0.005816469907585997</v>
      </c>
      <c r="J128" s="35" t="s">
        <v>230</v>
      </c>
      <c r="K128" s="33">
        <v>4</v>
      </c>
      <c r="L128" s="40"/>
      <c r="M128" s="27">
        <f>IF(B128="","",COUNTIF($D$3:D128,D128)-IF(D128="M",COUNTIF($Q$3:Q128,"M"))-IF(D128="F",COUNTIF($Q$3:Q128,"F")))</f>
        <v>29</v>
      </c>
      <c r="N128" s="2">
        <f t="shared" si="1"/>
        <v>126</v>
      </c>
    </row>
    <row r="129" spans="1:14" ht="15">
      <c r="A129" s="69">
        <v>127</v>
      </c>
      <c r="B129" s="31">
        <v>193</v>
      </c>
      <c r="C129" s="32" t="s">
        <v>206</v>
      </c>
      <c r="D129" s="33" t="s">
        <v>82</v>
      </c>
      <c r="E129" s="34" t="s">
        <v>69</v>
      </c>
      <c r="F129" s="33">
        <v>1964</v>
      </c>
      <c r="G129" s="70">
        <v>0.058349884260678664</v>
      </c>
      <c r="H129" s="71">
        <v>7.140831073549424</v>
      </c>
      <c r="I129" s="41">
        <v>0.005834988426067866</v>
      </c>
      <c r="J129" s="35" t="s">
        <v>236</v>
      </c>
      <c r="K129" s="33">
        <v>9</v>
      </c>
      <c r="L129" s="40"/>
      <c r="M129" s="27">
        <f>IF(B129="","",COUNTIF($D$3:D129,D129)-IF(D129="M",COUNTIF($Q$3:Q129,"M"))-IF(D129="F",COUNTIF($Q$3:Q129,"F")))</f>
        <v>30</v>
      </c>
      <c r="N129" s="2">
        <f t="shared" si="1"/>
        <v>127</v>
      </c>
    </row>
    <row r="130" spans="1:14" ht="15">
      <c r="A130" s="69">
        <v>128</v>
      </c>
      <c r="B130" s="31">
        <v>164</v>
      </c>
      <c r="C130" s="32" t="s">
        <v>207</v>
      </c>
      <c r="D130" s="33" t="s">
        <v>82</v>
      </c>
      <c r="E130" s="34" t="s">
        <v>97</v>
      </c>
      <c r="F130" s="33">
        <v>1966</v>
      </c>
      <c r="G130" s="70">
        <v>0.05837303240696201</v>
      </c>
      <c r="H130" s="71">
        <v>7.137999337806748</v>
      </c>
      <c r="I130" s="41">
        <v>0.005837303240696201</v>
      </c>
      <c r="J130" s="35" t="s">
        <v>236</v>
      </c>
      <c r="K130" s="33">
        <v>10</v>
      </c>
      <c r="L130" s="40"/>
      <c r="M130" s="27">
        <f>IF(B130="","",COUNTIF($D$3:D130,D130)-IF(D130="M",COUNTIF($Q$3:Q130,"M"))-IF(D130="F",COUNTIF($Q$3:Q130,"F")))</f>
        <v>31</v>
      </c>
      <c r="N130" s="2">
        <f t="shared" si="1"/>
        <v>128</v>
      </c>
    </row>
    <row r="131" spans="1:14" ht="15">
      <c r="A131" s="69">
        <v>129</v>
      </c>
      <c r="B131" s="31">
        <v>198</v>
      </c>
      <c r="C131" s="32" t="s">
        <v>208</v>
      </c>
      <c r="D131" s="33" t="s">
        <v>34</v>
      </c>
      <c r="E131" s="34" t="s">
        <v>69</v>
      </c>
      <c r="F131" s="33">
        <v>1963</v>
      </c>
      <c r="G131" s="70">
        <v>0.05839618055324536</v>
      </c>
      <c r="H131" s="71">
        <v>7.1351698470545</v>
      </c>
      <c r="I131" s="41">
        <v>0.005839618055324536</v>
      </c>
      <c r="J131" s="35" t="s">
        <v>220</v>
      </c>
      <c r="K131" s="33">
        <v>20</v>
      </c>
      <c r="L131" s="40"/>
      <c r="M131" s="27">
        <f>IF(B131="","",COUNTIF($D$3:D131,D131)-IF(D131="M",COUNTIF($Q$3:Q131,"M"))-IF(D131="F",COUNTIF($Q$3:Q131,"F")))</f>
        <v>98</v>
      </c>
      <c r="N131" s="2">
        <f t="shared" si="1"/>
        <v>129</v>
      </c>
    </row>
    <row r="132" spans="1:14" ht="15">
      <c r="A132" s="69">
        <v>130</v>
      </c>
      <c r="B132" s="31">
        <v>98</v>
      </c>
      <c r="C132" s="32" t="s">
        <v>209</v>
      </c>
      <c r="D132" s="33" t="s">
        <v>34</v>
      </c>
      <c r="E132" s="34" t="s">
        <v>100</v>
      </c>
      <c r="F132" s="33">
        <v>1959</v>
      </c>
      <c r="G132" s="70">
        <v>0.05840775463002501</v>
      </c>
      <c r="H132" s="71">
        <v>7.133755942271329</v>
      </c>
      <c r="I132" s="41">
        <v>0.005840775463002501</v>
      </c>
      <c r="J132" s="35" t="s">
        <v>226</v>
      </c>
      <c r="K132" s="33">
        <v>8</v>
      </c>
      <c r="L132" s="40"/>
      <c r="M132" s="27">
        <f>IF(B132="","",COUNTIF($D$3:D132,D132)-IF(D132="M",COUNTIF($Q$3:Q132,"M"))-IF(D132="F",COUNTIF($Q$3:Q132,"F")))</f>
        <v>99</v>
      </c>
      <c r="N132" s="2">
        <f aca="true" t="shared" si="2" ref="N132:N139">A132</f>
        <v>130</v>
      </c>
    </row>
    <row r="133" spans="1:14" ht="15">
      <c r="A133" s="69">
        <v>131</v>
      </c>
      <c r="B133" s="31">
        <v>178</v>
      </c>
      <c r="C133" s="32" t="s">
        <v>210</v>
      </c>
      <c r="D133" s="33" t="s">
        <v>34</v>
      </c>
      <c r="E133" s="34" t="s">
        <v>211</v>
      </c>
      <c r="F133" s="33">
        <v>1963</v>
      </c>
      <c r="G133" s="70">
        <v>0.05897488426126074</v>
      </c>
      <c r="H133" s="71">
        <v>7.065154461699648</v>
      </c>
      <c r="I133" s="41">
        <v>0.005897488426126074</v>
      </c>
      <c r="J133" s="35" t="s">
        <v>220</v>
      </c>
      <c r="K133" s="33">
        <v>21</v>
      </c>
      <c r="L133" s="40"/>
      <c r="M133" s="27">
        <f>IF(B133="","",COUNTIF($D$3:D133,D133)-IF(D133="M",COUNTIF($Q$3:Q133,"M"))-IF(D133="F",COUNTIF($Q$3:Q133,"F")))</f>
        <v>100</v>
      </c>
      <c r="N133" s="2">
        <f t="shared" si="2"/>
        <v>131</v>
      </c>
    </row>
    <row r="134" spans="1:14" ht="15">
      <c r="A134" s="69">
        <v>132</v>
      </c>
      <c r="B134" s="31">
        <v>163</v>
      </c>
      <c r="C134" s="32" t="s">
        <v>212</v>
      </c>
      <c r="D134" s="33" t="s">
        <v>34</v>
      </c>
      <c r="E134" s="34" t="s">
        <v>97</v>
      </c>
      <c r="F134" s="33">
        <v>1961</v>
      </c>
      <c r="G134" s="70">
        <v>0.0599008101853542</v>
      </c>
      <c r="H134" s="71">
        <v>6.955943757310681</v>
      </c>
      <c r="I134" s="41">
        <v>0.00599008101853542</v>
      </c>
      <c r="J134" s="35" t="s">
        <v>226</v>
      </c>
      <c r="K134" s="33">
        <v>9</v>
      </c>
      <c r="L134" s="40"/>
      <c r="M134" s="27">
        <f>IF(B134="","",COUNTIF($D$3:D134,D134)-IF(D134="M",COUNTIF($Q$3:Q134,"M"))-IF(D134="F",COUNTIF($Q$3:Q134,"F")))</f>
        <v>101</v>
      </c>
      <c r="N134" s="2">
        <f t="shared" si="2"/>
        <v>132</v>
      </c>
    </row>
    <row r="135" spans="1:14" ht="15">
      <c r="A135" s="69">
        <v>133</v>
      </c>
      <c r="B135" s="31">
        <v>209</v>
      </c>
      <c r="C135" s="32" t="s">
        <v>213</v>
      </c>
      <c r="D135" s="33" t="s">
        <v>34</v>
      </c>
      <c r="E135" s="34" t="s">
        <v>214</v>
      </c>
      <c r="F135" s="33">
        <v>1946</v>
      </c>
      <c r="G135" s="70">
        <v>0.06069942129397532</v>
      </c>
      <c r="H135" s="71">
        <v>6.86442568618068</v>
      </c>
      <c r="I135" s="41">
        <v>0.006069942129397532</v>
      </c>
      <c r="J135" s="35" t="s">
        <v>234</v>
      </c>
      <c r="K135" s="33">
        <v>3</v>
      </c>
      <c r="L135" s="40"/>
      <c r="M135" s="27">
        <f>IF(B135="","",COUNTIF($D$3:D135,D135)-IF(D135="M",COUNTIF($Q$3:Q135,"M"))-IF(D135="F",COUNTIF($Q$3:Q135,"F")))</f>
        <v>102</v>
      </c>
      <c r="N135" s="2">
        <f t="shared" si="2"/>
        <v>133</v>
      </c>
    </row>
    <row r="136" spans="1:14" ht="15">
      <c r="A136" s="69">
        <v>134</v>
      </c>
      <c r="B136" s="31">
        <v>175</v>
      </c>
      <c r="C136" s="32" t="s">
        <v>215</v>
      </c>
      <c r="D136" s="33" t="s">
        <v>82</v>
      </c>
      <c r="E136" s="34" t="s">
        <v>97</v>
      </c>
      <c r="F136" s="33">
        <v>1987</v>
      </c>
      <c r="G136" s="70">
        <v>0.06360451388900401</v>
      </c>
      <c r="H136" s="71">
        <v>6.550897745933411</v>
      </c>
      <c r="I136" s="41">
        <v>0.006360451388900401</v>
      </c>
      <c r="J136" s="35" t="s">
        <v>238</v>
      </c>
      <c r="K136" s="33">
        <v>1</v>
      </c>
      <c r="L136" s="40"/>
      <c r="M136" s="27">
        <f>IF(B136="","",COUNTIF($D$3:D136,D136)-IF(D136="M",COUNTIF($Q$3:Q136,"M"))-IF(D136="F",COUNTIF($Q$3:Q136,"F")))</f>
        <v>32</v>
      </c>
      <c r="N136" s="2">
        <f t="shared" si="2"/>
        <v>134</v>
      </c>
    </row>
    <row r="137" spans="1:14" ht="15">
      <c r="A137" s="69">
        <v>135</v>
      </c>
      <c r="B137" s="31">
        <v>158</v>
      </c>
      <c r="C137" s="32" t="s">
        <v>216</v>
      </c>
      <c r="D137" s="33" t="s">
        <v>82</v>
      </c>
      <c r="E137" s="34" t="s">
        <v>97</v>
      </c>
      <c r="F137" s="33">
        <v>1966</v>
      </c>
      <c r="G137" s="70">
        <v>0.06366238425835036</v>
      </c>
      <c r="H137" s="71">
        <v>6.544942850016084</v>
      </c>
      <c r="I137" s="41">
        <v>0.006366238425835035</v>
      </c>
      <c r="J137" s="35" t="s">
        <v>236</v>
      </c>
      <c r="K137" s="33">
        <v>11</v>
      </c>
      <c r="L137" s="40"/>
      <c r="M137" s="27">
        <f>IF(B137="","",COUNTIF($D$3:D137,D137)-IF(D137="M",COUNTIF($Q$3:Q137,"M"))-IF(D137="F",COUNTIF($Q$3:Q137,"F")))</f>
        <v>33</v>
      </c>
      <c r="N137" s="2">
        <f t="shared" si="2"/>
        <v>135</v>
      </c>
    </row>
    <row r="138" spans="1:14" ht="15">
      <c r="A138" s="69">
        <v>136</v>
      </c>
      <c r="B138" s="31">
        <v>8</v>
      </c>
      <c r="C138" s="32" t="s">
        <v>217</v>
      </c>
      <c r="D138" s="33" t="s">
        <v>82</v>
      </c>
      <c r="E138" s="34" t="s">
        <v>51</v>
      </c>
      <c r="F138" s="33">
        <v>1954</v>
      </c>
      <c r="G138" s="70">
        <v>0.06731979166943347</v>
      </c>
      <c r="H138" s="71">
        <v>6.189363578435642</v>
      </c>
      <c r="I138" s="41">
        <v>0.006731979166943347</v>
      </c>
      <c r="J138" s="35" t="s">
        <v>239</v>
      </c>
      <c r="K138" s="33">
        <v>1</v>
      </c>
      <c r="L138" s="40"/>
      <c r="M138" s="27">
        <f>IF(B138="","",COUNTIF($D$3:D138,D138)-IF(D138="M",COUNTIF($Q$3:Q138,"M"))-IF(D138="F",COUNTIF($Q$3:Q138,"F")))</f>
        <v>34</v>
      </c>
      <c r="N138" s="2">
        <f t="shared" si="2"/>
        <v>136</v>
      </c>
    </row>
    <row r="139" spans="1:14" ht="15">
      <c r="A139" s="69">
        <v>137</v>
      </c>
      <c r="B139" s="31">
        <v>25</v>
      </c>
      <c r="C139" s="32" t="s">
        <v>218</v>
      </c>
      <c r="D139" s="33" t="s">
        <v>34</v>
      </c>
      <c r="E139" s="34" t="s">
        <v>51</v>
      </c>
      <c r="F139" s="33">
        <v>1953</v>
      </c>
      <c r="G139" s="70">
        <v>0.06735451388522051</v>
      </c>
      <c r="H139" s="71">
        <v>6.1861728729378465</v>
      </c>
      <c r="I139" s="41">
        <v>0.006735451388522051</v>
      </c>
      <c r="J139" s="35" t="s">
        <v>224</v>
      </c>
      <c r="K139" s="33">
        <v>11</v>
      </c>
      <c r="L139" s="40"/>
      <c r="M139" s="27">
        <f>IF(B139="","",COUNTIF($D$3:D139,D139)-IF(D139="M",COUNTIF($Q$3:Q139,"M"))-IF(D139="F",COUNTIF($Q$3:Q139,"F")))</f>
        <v>103</v>
      </c>
      <c r="N139" s="2">
        <f t="shared" si="2"/>
        <v>137</v>
      </c>
    </row>
    <row r="140" spans="7:14" ht="15">
      <c r="G140" s="43"/>
      <c r="H140" s="28"/>
      <c r="I140" s="42"/>
      <c r="K140" s="2"/>
      <c r="L140" s="2"/>
      <c r="M140" s="27">
        <f>IF(B140="","",COUNTIF($D$3:D140,D140)-IF(D140="M",COUNTIF($Q$3:Q140,"M"))-IF(D140="F",COUNTIF($Q$3:Q140,"F")))</f>
      </c>
      <c r="N140" s="2">
        <f>A140</f>
        <v>0</v>
      </c>
    </row>
    <row r="141" spans="7:14" ht="15">
      <c r="G141" s="43"/>
      <c r="H141" s="28"/>
      <c r="I141" s="42"/>
      <c r="K141" s="2"/>
      <c r="L141" s="2"/>
      <c r="M141" s="27">
        <f>IF(B141="","",COUNTIF($D$3:D141,D141)-IF(D141="M",COUNTIF($Q$3:Q141,"M"))-IF(D141="F",COUNTIF($Q$3:Q141,"F")))</f>
      </c>
      <c r="N141" s="2">
        <f aca="true" t="shared" si="3" ref="N141:N204">A141</f>
        <v>0</v>
      </c>
    </row>
    <row r="142" spans="7:14" ht="15">
      <c r="G142" s="43"/>
      <c r="H142" s="28"/>
      <c r="I142" s="42"/>
      <c r="K142" s="2"/>
      <c r="L142" s="2"/>
      <c r="M142" s="27">
        <f>IF(B142="","",COUNTIF($D$3:D142,D142)-IF(D142="M",COUNTIF($Q$3:Q142,"M"))-IF(D142="F",COUNTIF($Q$3:Q142,"F")))</f>
      </c>
      <c r="N142" s="2">
        <f t="shared" si="3"/>
        <v>0</v>
      </c>
    </row>
    <row r="143" spans="7:14" ht="15">
      <c r="G143" s="43"/>
      <c r="H143" s="28"/>
      <c r="I143" s="42"/>
      <c r="K143" s="2"/>
      <c r="L143" s="2"/>
      <c r="M143" s="27">
        <f>IF(B143="","",COUNTIF($D$3:D143,D143)-IF(D143="M",COUNTIF($Q$3:Q143,"M"))-IF(D143="F",COUNTIF($Q$3:Q143,"F")))</f>
      </c>
      <c r="N143" s="2">
        <f t="shared" si="3"/>
        <v>0</v>
      </c>
    </row>
    <row r="144" spans="7:14" ht="15">
      <c r="G144" s="43"/>
      <c r="H144" s="28"/>
      <c r="I144" s="42"/>
      <c r="K144" s="2"/>
      <c r="L144" s="2"/>
      <c r="M144" s="27">
        <f>IF(B144="","",COUNTIF($D$3:D144,D144)-IF(D144="M",COUNTIF($Q$3:Q144,"M"))-IF(D144="F",COUNTIF($Q$3:Q144,"F")))</f>
      </c>
      <c r="N144" s="2">
        <f t="shared" si="3"/>
        <v>0</v>
      </c>
    </row>
    <row r="145" spans="7:14" ht="15">
      <c r="G145" s="43"/>
      <c r="H145" s="28"/>
      <c r="I145" s="42"/>
      <c r="K145" s="2"/>
      <c r="L145" s="2"/>
      <c r="M145" s="27">
        <f>IF(B145="","",COUNTIF($D$3:D145,D145)-IF(D145="M",COUNTIF($Q$3:Q145,"M"))-IF(D145="F",COUNTIF($Q$3:Q145,"F")))</f>
      </c>
      <c r="N145" s="2">
        <f t="shared" si="3"/>
        <v>0</v>
      </c>
    </row>
    <row r="146" spans="7:14" ht="15">
      <c r="G146" s="43"/>
      <c r="H146" s="28"/>
      <c r="I146" s="42"/>
      <c r="K146" s="2"/>
      <c r="L146" s="2"/>
      <c r="M146" s="27">
        <f>IF(B146="","",COUNTIF($D$3:D146,D146)-IF(D146="M",COUNTIF($Q$3:Q146,"M"))-IF(D146="F",COUNTIF($Q$3:Q146,"F")))</f>
      </c>
      <c r="N146" s="2">
        <f t="shared" si="3"/>
        <v>0</v>
      </c>
    </row>
    <row r="147" spans="7:14" ht="15">
      <c r="G147" s="43"/>
      <c r="H147" s="28"/>
      <c r="I147" s="42"/>
      <c r="K147" s="2"/>
      <c r="L147" s="2"/>
      <c r="M147" s="27">
        <f>IF(B147="","",COUNTIF($D$3:D147,D147)-IF(D147="M",COUNTIF($Q$3:Q147,"M"))-IF(D147="F",COUNTIF($Q$3:Q147,"F")))</f>
      </c>
      <c r="N147" s="2">
        <f t="shared" si="3"/>
        <v>0</v>
      </c>
    </row>
    <row r="148" spans="7:14" ht="15">
      <c r="G148" s="43"/>
      <c r="H148" s="28"/>
      <c r="I148" s="42"/>
      <c r="K148" s="2"/>
      <c r="L148" s="2"/>
      <c r="M148" s="27">
        <f>IF(B148="","",COUNTIF($D$3:D148,D148)-IF(D148="M",COUNTIF($Q$3:Q148,"M"))-IF(D148="F",COUNTIF($Q$3:Q148,"F")))</f>
      </c>
      <c r="N148" s="2">
        <f t="shared" si="3"/>
        <v>0</v>
      </c>
    </row>
    <row r="149" spans="7:14" ht="15">
      <c r="G149" s="43"/>
      <c r="H149" s="28"/>
      <c r="I149" s="42"/>
      <c r="K149" s="2"/>
      <c r="L149" s="2"/>
      <c r="M149" s="27">
        <f>IF(B149="","",COUNTIF($D$3:D149,D149)-IF(D149="M",COUNTIF($Q$3:Q149,"M"))-IF(D149="F",COUNTIF($Q$3:Q149,"F")))</f>
      </c>
      <c r="N149" s="2">
        <f t="shared" si="3"/>
        <v>0</v>
      </c>
    </row>
    <row r="150" spans="7:14" ht="15">
      <c r="G150" s="43"/>
      <c r="H150" s="28"/>
      <c r="I150" s="42"/>
      <c r="K150" s="2"/>
      <c r="L150" s="2"/>
      <c r="M150" s="27">
        <f>IF(B150="","",COUNTIF($D$3:D150,D150)-IF(D150="M",COUNTIF($Q$3:Q150,"M"))-IF(D150="F",COUNTIF($Q$3:Q150,"F")))</f>
      </c>
      <c r="N150" s="2">
        <f t="shared" si="3"/>
        <v>0</v>
      </c>
    </row>
    <row r="151" spans="7:14" ht="15">
      <c r="G151" s="43"/>
      <c r="H151" s="28"/>
      <c r="I151" s="42"/>
      <c r="K151" s="2"/>
      <c r="L151" s="2"/>
      <c r="M151" s="27">
        <f>IF(B151="","",COUNTIF($D$3:D151,D151)-IF(D151="M",COUNTIF($Q$3:Q151,"M"))-IF(D151="F",COUNTIF($Q$3:Q151,"F")))</f>
      </c>
      <c r="N151" s="2">
        <f t="shared" si="3"/>
        <v>0</v>
      </c>
    </row>
    <row r="152" spans="7:14" ht="15">
      <c r="G152" s="43"/>
      <c r="H152" s="28"/>
      <c r="I152" s="42"/>
      <c r="K152" s="2"/>
      <c r="L152" s="2"/>
      <c r="M152" s="27">
        <f>IF(B152="","",COUNTIF($D$3:D152,D152)-IF(D152="M",COUNTIF($Q$3:Q152,"M"))-IF(D152="F",COUNTIF($Q$3:Q152,"F")))</f>
      </c>
      <c r="N152" s="2">
        <f t="shared" si="3"/>
        <v>0</v>
      </c>
    </row>
    <row r="153" spans="7:14" ht="15">
      <c r="G153" s="43"/>
      <c r="H153" s="28"/>
      <c r="I153" s="42"/>
      <c r="K153" s="2"/>
      <c r="L153" s="2"/>
      <c r="M153" s="27">
        <f>IF(B153="","",COUNTIF($D$3:D153,D153)-IF(D153="M",COUNTIF($Q$3:Q153,"M"))-IF(D153="F",COUNTIF($Q$3:Q153,"F")))</f>
      </c>
      <c r="N153" s="2">
        <f t="shared" si="3"/>
        <v>0</v>
      </c>
    </row>
    <row r="154" spans="7:14" ht="15">
      <c r="G154" s="43"/>
      <c r="H154" s="28"/>
      <c r="I154" s="42"/>
      <c r="K154" s="2"/>
      <c r="L154" s="2"/>
      <c r="M154" s="27">
        <f>IF(B154="","",COUNTIF($D$3:D154,D154)-IF(D154="M",COUNTIF($Q$3:Q154,"M"))-IF(D154="F",COUNTIF($Q$3:Q154,"F")))</f>
      </c>
      <c r="N154" s="2">
        <f t="shared" si="3"/>
        <v>0</v>
      </c>
    </row>
    <row r="155" spans="7:14" ht="15">
      <c r="G155" s="43"/>
      <c r="H155" s="28"/>
      <c r="I155" s="42"/>
      <c r="K155" s="2"/>
      <c r="L155" s="2"/>
      <c r="M155" s="27">
        <f>IF(B155="","",COUNTIF($D$3:D155,D155)-IF(D155="M",COUNTIF($Q$3:Q155,"M"))-IF(D155="F",COUNTIF($Q$3:Q155,"F")))</f>
      </c>
      <c r="N155" s="2">
        <f t="shared" si="3"/>
        <v>0</v>
      </c>
    </row>
    <row r="156" spans="7:14" ht="15">
      <c r="G156" s="43"/>
      <c r="H156" s="28"/>
      <c r="I156" s="42"/>
      <c r="K156" s="2"/>
      <c r="L156" s="2"/>
      <c r="M156" s="27">
        <f>IF(B156="","",COUNTIF($D$3:D156,D156)-IF(D156="M",COUNTIF($Q$3:Q156,"M"))-IF(D156="F",COUNTIF($Q$3:Q156,"F")))</f>
      </c>
      <c r="N156" s="2">
        <f t="shared" si="3"/>
        <v>0</v>
      </c>
    </row>
    <row r="157" spans="7:14" ht="15">
      <c r="G157" s="43"/>
      <c r="H157" s="28"/>
      <c r="I157" s="42"/>
      <c r="K157" s="2"/>
      <c r="L157" s="2"/>
      <c r="M157" s="27">
        <f>IF(B157="","",COUNTIF($D$3:D157,D157)-IF(D157="M",COUNTIF($Q$3:Q157,"M"))-IF(D157="F",COUNTIF($Q$3:Q157,"F")))</f>
      </c>
      <c r="N157" s="2">
        <f t="shared" si="3"/>
        <v>0</v>
      </c>
    </row>
    <row r="158" spans="7:14" ht="15">
      <c r="G158" s="43"/>
      <c r="H158" s="28"/>
      <c r="I158" s="42"/>
      <c r="K158" s="2"/>
      <c r="L158" s="2"/>
      <c r="M158" s="27">
        <f>IF(B158="","",COUNTIF($D$3:D158,D158)-IF(D158="M",COUNTIF($Q$3:Q158,"M"))-IF(D158="F",COUNTIF($Q$3:Q158,"F")))</f>
      </c>
      <c r="N158" s="2">
        <f t="shared" si="3"/>
        <v>0</v>
      </c>
    </row>
    <row r="159" spans="7:14" ht="15">
      <c r="G159" s="43"/>
      <c r="H159" s="28"/>
      <c r="I159" s="42"/>
      <c r="K159" s="2"/>
      <c r="L159" s="2"/>
      <c r="M159" s="27">
        <f>IF(B159="","",COUNTIF($D$3:D159,D159)-IF(D159="M",COUNTIF($Q$3:Q159,"M"))-IF(D159="F",COUNTIF($Q$3:Q159,"F")))</f>
      </c>
      <c r="N159" s="2">
        <f t="shared" si="3"/>
        <v>0</v>
      </c>
    </row>
    <row r="160" spans="7:14" ht="15">
      <c r="G160" s="43"/>
      <c r="H160" s="28"/>
      <c r="I160" s="42"/>
      <c r="K160" s="2"/>
      <c r="L160" s="2"/>
      <c r="M160" s="27">
        <f>IF(B160="","",COUNTIF($D$3:D160,D160)-IF(D160="M",COUNTIF($Q$3:Q160,"M"))-IF(D160="F",COUNTIF($Q$3:Q160,"F")))</f>
      </c>
      <c r="N160" s="2">
        <f t="shared" si="3"/>
        <v>0</v>
      </c>
    </row>
    <row r="161" spans="7:14" ht="15">
      <c r="G161" s="43"/>
      <c r="H161" s="28"/>
      <c r="I161" s="42"/>
      <c r="K161" s="2"/>
      <c r="L161" s="2"/>
      <c r="M161" s="27">
        <f>IF(B161="","",COUNTIF($D$3:D161,D161)-IF(D161="M",COUNTIF($Q$3:Q161,"M"))-IF(D161="F",COUNTIF($Q$3:Q161,"F")))</f>
      </c>
      <c r="N161" s="2">
        <f t="shared" si="3"/>
        <v>0</v>
      </c>
    </row>
    <row r="162" spans="7:14" ht="15">
      <c r="G162" s="43"/>
      <c r="H162" s="28"/>
      <c r="I162" s="42"/>
      <c r="K162" s="2"/>
      <c r="L162" s="2"/>
      <c r="M162" s="27">
        <f>IF(B162="","",COUNTIF($D$3:D162,D162)-IF(D162="M",COUNTIF($Q$3:Q162,"M"))-IF(D162="F",COUNTIF($Q$3:Q162,"F")))</f>
      </c>
      <c r="N162" s="2">
        <f t="shared" si="3"/>
        <v>0</v>
      </c>
    </row>
    <row r="163" spans="7:14" ht="15">
      <c r="G163" s="43"/>
      <c r="H163" s="28"/>
      <c r="I163" s="42"/>
      <c r="K163" s="2"/>
      <c r="L163" s="2"/>
      <c r="M163" s="27">
        <f>IF(B163="","",COUNTIF($D$3:D163,D163)-IF(D163="M",COUNTIF($Q$3:Q163,"M"))-IF(D163="F",COUNTIF($Q$3:Q163,"F")))</f>
      </c>
      <c r="N163" s="2">
        <f t="shared" si="3"/>
        <v>0</v>
      </c>
    </row>
    <row r="164" spans="7:14" ht="15">
      <c r="G164" s="43"/>
      <c r="H164" s="28"/>
      <c r="I164" s="42"/>
      <c r="K164" s="2"/>
      <c r="L164" s="2"/>
      <c r="M164" s="27">
        <f>IF(B164="","",COUNTIF($D$3:D164,D164)-IF(D164="M",COUNTIF($Q$3:Q164,"M"))-IF(D164="F",COUNTIF($Q$3:Q164,"F")))</f>
      </c>
      <c r="N164" s="2">
        <f t="shared" si="3"/>
        <v>0</v>
      </c>
    </row>
    <row r="165" spans="7:14" ht="15">
      <c r="G165" s="43"/>
      <c r="H165" s="28"/>
      <c r="I165" s="42"/>
      <c r="K165" s="2"/>
      <c r="L165" s="2"/>
      <c r="M165" s="27">
        <f>IF(B165="","",COUNTIF($D$3:D165,D165)-IF(D165="M",COUNTIF($Q$3:Q165,"M"))-IF(D165="F",COUNTIF($Q$3:Q165,"F")))</f>
      </c>
      <c r="N165" s="2">
        <f t="shared" si="3"/>
        <v>0</v>
      </c>
    </row>
    <row r="166" spans="7:14" ht="15">
      <c r="G166" s="43"/>
      <c r="H166" s="28"/>
      <c r="I166" s="42"/>
      <c r="K166" s="2"/>
      <c r="L166" s="2"/>
      <c r="M166" s="27">
        <f>IF(B166="","",COUNTIF($D$3:D166,D166)-IF(D166="M",COUNTIF($Q$3:Q166,"M"))-IF(D166="F",COUNTIF($Q$3:Q166,"F")))</f>
      </c>
      <c r="N166" s="2">
        <f t="shared" si="3"/>
        <v>0</v>
      </c>
    </row>
    <row r="167" spans="7:14" ht="15">
      <c r="G167" s="43"/>
      <c r="H167" s="28"/>
      <c r="I167" s="42"/>
      <c r="K167" s="2"/>
      <c r="L167" s="2"/>
      <c r="M167" s="27">
        <f>IF(B167="","",COUNTIF($D$3:D167,D167)-IF(D167="M",COUNTIF($Q$3:Q167,"M"))-IF(D167="F",COUNTIF($Q$3:Q167,"F")))</f>
      </c>
      <c r="N167" s="2">
        <f t="shared" si="3"/>
        <v>0</v>
      </c>
    </row>
    <row r="168" spans="7:14" ht="15">
      <c r="G168" s="43"/>
      <c r="H168" s="28"/>
      <c r="I168" s="42"/>
      <c r="K168" s="2"/>
      <c r="L168" s="2"/>
      <c r="M168" s="27">
        <f>IF(B168="","",COUNTIF($D$3:D168,D168)-IF(D168="M",COUNTIF($Q$3:Q168,"M"))-IF(D168="F",COUNTIF($Q$3:Q168,"F")))</f>
      </c>
      <c r="N168" s="2">
        <f t="shared" si="3"/>
        <v>0</v>
      </c>
    </row>
    <row r="169" spans="7:14" ht="15">
      <c r="G169" s="43"/>
      <c r="H169" s="28"/>
      <c r="I169" s="42"/>
      <c r="K169" s="2"/>
      <c r="L169" s="2"/>
      <c r="M169" s="27">
        <f>IF(B169="","",COUNTIF($D$3:D169,D169)-IF(D169="M",COUNTIF($Q$3:Q169,"M"))-IF(D169="F",COUNTIF($Q$3:Q169,"F")))</f>
      </c>
      <c r="N169" s="2">
        <f t="shared" si="3"/>
        <v>0</v>
      </c>
    </row>
    <row r="170" spans="7:14" ht="15">
      <c r="G170" s="43"/>
      <c r="H170" s="28"/>
      <c r="I170" s="42"/>
      <c r="K170" s="2"/>
      <c r="L170" s="2"/>
      <c r="M170" s="27">
        <f>IF(B170="","",COUNTIF($D$3:D170,D170)-IF(D170="M",COUNTIF($Q$3:Q170,"M"))-IF(D170="F",COUNTIF($Q$3:Q170,"F")))</f>
      </c>
      <c r="N170" s="2">
        <f t="shared" si="3"/>
        <v>0</v>
      </c>
    </row>
    <row r="171" spans="7:14" ht="15">
      <c r="G171" s="43"/>
      <c r="H171" s="28"/>
      <c r="I171" s="42"/>
      <c r="K171" s="2"/>
      <c r="L171" s="2"/>
      <c r="M171" s="27">
        <f>IF(B171="","",COUNTIF($D$3:D171,D171)-IF(D171="M",COUNTIF($Q$3:Q171,"M"))-IF(D171="F",COUNTIF($Q$3:Q171,"F")))</f>
      </c>
      <c r="N171" s="2">
        <f t="shared" si="3"/>
        <v>0</v>
      </c>
    </row>
    <row r="172" spans="7:14" ht="15">
      <c r="G172" s="43"/>
      <c r="H172" s="28"/>
      <c r="I172" s="42"/>
      <c r="K172" s="2"/>
      <c r="L172" s="2"/>
      <c r="M172" s="27">
        <f>IF(B172="","",COUNTIF($D$3:D172,D172)-IF(D172="M",COUNTIF($Q$3:Q172,"M"))-IF(D172="F",COUNTIF($Q$3:Q172,"F")))</f>
      </c>
      <c r="N172" s="2">
        <f t="shared" si="3"/>
        <v>0</v>
      </c>
    </row>
    <row r="173" spans="7:14" ht="15">
      <c r="G173" s="43"/>
      <c r="H173" s="28"/>
      <c r="I173" s="42"/>
      <c r="K173" s="2"/>
      <c r="L173" s="2"/>
      <c r="M173" s="27">
        <f>IF(B173="","",COUNTIF($D$3:D173,D173)-IF(D173="M",COUNTIF($Q$3:Q173,"M"))-IF(D173="F",COUNTIF($Q$3:Q173,"F")))</f>
      </c>
      <c r="N173" s="2">
        <f t="shared" si="3"/>
        <v>0</v>
      </c>
    </row>
    <row r="174" spans="7:14" ht="15">
      <c r="G174" s="43"/>
      <c r="H174" s="28"/>
      <c r="I174" s="42"/>
      <c r="K174" s="2"/>
      <c r="L174" s="2"/>
      <c r="M174" s="27">
        <f>IF(B174="","",COUNTIF($D$3:D174,D174)-IF(D174="M",COUNTIF($Q$3:Q174,"M"))-IF(D174="F",COUNTIF($Q$3:Q174,"F")))</f>
      </c>
      <c r="N174" s="2">
        <f t="shared" si="3"/>
        <v>0</v>
      </c>
    </row>
    <row r="175" spans="7:14" ht="15">
      <c r="G175" s="43"/>
      <c r="H175" s="28"/>
      <c r="I175" s="42"/>
      <c r="K175" s="2"/>
      <c r="L175" s="2"/>
      <c r="M175" s="27">
        <f>IF(B175="","",COUNTIF($D$3:D175,D175)-IF(D175="M",COUNTIF($Q$3:Q175,"M"))-IF(D175="F",COUNTIF($Q$3:Q175,"F")))</f>
      </c>
      <c r="N175" s="2">
        <f t="shared" si="3"/>
        <v>0</v>
      </c>
    </row>
    <row r="176" spans="7:14" ht="15">
      <c r="G176" s="43"/>
      <c r="H176" s="28"/>
      <c r="I176" s="42"/>
      <c r="K176" s="2"/>
      <c r="L176" s="2"/>
      <c r="M176" s="27">
        <f>IF(B176="","",COUNTIF($D$3:D176,D176)-IF(D176="M",COUNTIF($Q$3:Q176,"M"))-IF(D176="F",COUNTIF($Q$3:Q176,"F")))</f>
      </c>
      <c r="N176" s="2">
        <f t="shared" si="3"/>
        <v>0</v>
      </c>
    </row>
    <row r="177" spans="7:14" ht="15">
      <c r="G177" s="43"/>
      <c r="H177" s="28"/>
      <c r="I177" s="42"/>
      <c r="K177" s="2"/>
      <c r="L177" s="2"/>
      <c r="M177" s="27">
        <f>IF(B177="","",COUNTIF($D$3:D177,D177)-IF(D177="M",COUNTIF($Q$3:Q177,"M"))-IF(D177="F",COUNTIF($Q$3:Q177,"F")))</f>
      </c>
      <c r="N177" s="2">
        <f t="shared" si="3"/>
        <v>0</v>
      </c>
    </row>
    <row r="178" spans="7:14" ht="15">
      <c r="G178" s="43"/>
      <c r="H178" s="28"/>
      <c r="I178" s="42"/>
      <c r="K178" s="2"/>
      <c r="L178" s="2"/>
      <c r="M178" s="27">
        <f>IF(B178="","",COUNTIF($D$3:D178,D178)-IF(D178="M",COUNTIF($Q$3:Q178,"M"))-IF(D178="F",COUNTIF($Q$3:Q178,"F")))</f>
      </c>
      <c r="N178" s="2">
        <f t="shared" si="3"/>
        <v>0</v>
      </c>
    </row>
    <row r="179" spans="7:14" ht="15">
      <c r="G179" s="43"/>
      <c r="H179" s="28"/>
      <c r="I179" s="42"/>
      <c r="K179" s="2"/>
      <c r="L179" s="2"/>
      <c r="M179" s="27">
        <f>IF(B179="","",COUNTIF($D$3:D179,D179)-IF(D179="M",COUNTIF($Q$3:Q179,"M"))-IF(D179="F",COUNTIF($Q$3:Q179,"F")))</f>
      </c>
      <c r="N179" s="2">
        <f t="shared" si="3"/>
        <v>0</v>
      </c>
    </row>
    <row r="180" spans="7:14" ht="15">
      <c r="G180" s="43"/>
      <c r="H180" s="28"/>
      <c r="I180" s="42"/>
      <c r="K180" s="2"/>
      <c r="L180" s="2"/>
      <c r="M180" s="27">
        <f>IF(B180="","",COUNTIF($D$3:D180,D180)-IF(D180="M",COUNTIF($Q$3:Q180,"M"))-IF(D180="F",COUNTIF($Q$3:Q180,"F")))</f>
      </c>
      <c r="N180" s="2">
        <f t="shared" si="3"/>
        <v>0</v>
      </c>
    </row>
    <row r="181" spans="7:14" ht="15">
      <c r="G181" s="43"/>
      <c r="H181" s="28"/>
      <c r="I181" s="42"/>
      <c r="K181" s="2"/>
      <c r="L181" s="2"/>
      <c r="M181" s="27">
        <f>IF(B181="","",COUNTIF($D$3:D181,D181)-IF(D181="M",COUNTIF($Q$3:Q181,"M"))-IF(D181="F",COUNTIF($Q$3:Q181,"F")))</f>
      </c>
      <c r="N181" s="2">
        <f t="shared" si="3"/>
        <v>0</v>
      </c>
    </row>
    <row r="182" spans="7:14" ht="15">
      <c r="G182" s="43"/>
      <c r="H182" s="28"/>
      <c r="I182" s="42"/>
      <c r="K182" s="2"/>
      <c r="L182" s="2"/>
      <c r="M182" s="27">
        <f>IF(B182="","",COUNTIF($D$3:D182,D182)-IF(D182="M",COUNTIF($Q$3:Q182,"M"))-IF(D182="F",COUNTIF($Q$3:Q182,"F")))</f>
      </c>
      <c r="N182" s="2">
        <f t="shared" si="3"/>
        <v>0</v>
      </c>
    </row>
    <row r="183" spans="7:14" ht="15">
      <c r="G183" s="43"/>
      <c r="H183" s="28"/>
      <c r="I183" s="42"/>
      <c r="K183" s="2"/>
      <c r="L183" s="2"/>
      <c r="M183" s="27">
        <f>IF(B183="","",COUNTIF($D$3:D183,D183)-IF(D183="M",COUNTIF($Q$3:Q183,"M"))-IF(D183="F",COUNTIF($Q$3:Q183,"F")))</f>
      </c>
      <c r="N183" s="2">
        <f t="shared" si="3"/>
        <v>0</v>
      </c>
    </row>
    <row r="184" spans="7:14" ht="15">
      <c r="G184" s="43"/>
      <c r="H184" s="28"/>
      <c r="I184" s="42"/>
      <c r="K184" s="2"/>
      <c r="L184" s="2"/>
      <c r="M184" s="27">
        <f>IF(B184="","",COUNTIF($D$3:D184,D184)-IF(D184="M",COUNTIF($Q$3:Q184,"M"))-IF(D184="F",COUNTIF($Q$3:Q184,"F")))</f>
      </c>
      <c r="N184" s="2">
        <f t="shared" si="3"/>
        <v>0</v>
      </c>
    </row>
    <row r="185" spans="7:14" ht="15">
      <c r="G185" s="43"/>
      <c r="H185" s="28"/>
      <c r="I185" s="42"/>
      <c r="K185" s="2"/>
      <c r="L185" s="2"/>
      <c r="M185" s="27">
        <f>IF(B185="","",COUNTIF($D$3:D185,D185)-IF(D185="M",COUNTIF($Q$3:Q185,"M"))-IF(D185="F",COUNTIF($Q$3:Q185,"F")))</f>
      </c>
      <c r="N185" s="2">
        <f t="shared" si="3"/>
        <v>0</v>
      </c>
    </row>
    <row r="186" spans="7:14" ht="15">
      <c r="G186" s="43"/>
      <c r="H186" s="28"/>
      <c r="I186" s="42"/>
      <c r="K186" s="2"/>
      <c r="L186" s="2"/>
      <c r="M186" s="27">
        <f>IF(B186="","",COUNTIF($D$3:D186,D186)-IF(D186="M",COUNTIF($Q$3:Q186,"M"))-IF(D186="F",COUNTIF($Q$3:Q186,"F")))</f>
      </c>
      <c r="N186" s="2">
        <f t="shared" si="3"/>
        <v>0</v>
      </c>
    </row>
    <row r="187" spans="7:14" ht="15">
      <c r="G187" s="43"/>
      <c r="H187" s="28"/>
      <c r="I187" s="42"/>
      <c r="K187" s="2"/>
      <c r="L187" s="2"/>
      <c r="M187" s="27">
        <f>IF(B187="","",COUNTIF($D$3:D187,D187)-IF(D187="M",COUNTIF($Q$3:Q187,"M"))-IF(D187="F",COUNTIF($Q$3:Q187,"F")))</f>
      </c>
      <c r="N187" s="2">
        <f t="shared" si="3"/>
        <v>0</v>
      </c>
    </row>
    <row r="188" spans="7:14" ht="15">
      <c r="G188" s="43"/>
      <c r="H188" s="28"/>
      <c r="I188" s="42"/>
      <c r="K188" s="2"/>
      <c r="L188" s="2"/>
      <c r="M188" s="27">
        <f>IF(B188="","",COUNTIF($D$3:D188,D188)-IF(D188="M",COUNTIF($Q$3:Q188,"M"))-IF(D188="F",COUNTIF($Q$3:Q188,"F")))</f>
      </c>
      <c r="N188" s="2">
        <f t="shared" si="3"/>
        <v>0</v>
      </c>
    </row>
    <row r="189" spans="7:14" ht="15">
      <c r="G189" s="43"/>
      <c r="H189" s="28"/>
      <c r="I189" s="42"/>
      <c r="K189" s="2"/>
      <c r="L189" s="2"/>
      <c r="M189" s="27">
        <f>IF(B189="","",COUNTIF($D$3:D189,D189)-IF(D189="M",COUNTIF($Q$3:Q189,"M"))-IF(D189="F",COUNTIF($Q$3:Q189,"F")))</f>
      </c>
      <c r="N189" s="2">
        <f t="shared" si="3"/>
        <v>0</v>
      </c>
    </row>
    <row r="190" spans="7:14" ht="15">
      <c r="G190" s="43"/>
      <c r="H190" s="28"/>
      <c r="I190" s="42"/>
      <c r="K190" s="2"/>
      <c r="L190" s="2"/>
      <c r="M190" s="27">
        <f>IF(B190="","",COUNTIF($D$3:D190,D190)-IF(D190="M",COUNTIF($Q$3:Q190,"M"))-IF(D190="F",COUNTIF($Q$3:Q190,"F")))</f>
      </c>
      <c r="N190" s="2">
        <f t="shared" si="3"/>
        <v>0</v>
      </c>
    </row>
    <row r="191" spans="7:14" ht="15">
      <c r="G191" s="43"/>
      <c r="H191" s="28"/>
      <c r="I191" s="42"/>
      <c r="K191" s="2"/>
      <c r="L191" s="2"/>
      <c r="M191" s="27">
        <f>IF(B191="","",COUNTIF($D$3:D191,D191)-IF(D191="M",COUNTIF($Q$3:Q191,"M"))-IF(D191="F",COUNTIF($Q$3:Q191,"F")))</f>
      </c>
      <c r="N191" s="2">
        <f t="shared" si="3"/>
        <v>0</v>
      </c>
    </row>
    <row r="192" spans="7:14" ht="15">
      <c r="G192" s="43"/>
      <c r="H192" s="28"/>
      <c r="I192" s="42"/>
      <c r="K192" s="2"/>
      <c r="L192" s="2"/>
      <c r="M192" s="27">
        <f>IF(B192="","",COUNTIF($D$3:D192,D192)-IF(D192="M",COUNTIF($Q$3:Q192,"M"))-IF(D192="F",COUNTIF($Q$3:Q192,"F")))</f>
      </c>
      <c r="N192" s="2">
        <f t="shared" si="3"/>
        <v>0</v>
      </c>
    </row>
    <row r="193" spans="7:14" ht="15">
      <c r="G193" s="43"/>
      <c r="H193" s="28"/>
      <c r="I193" s="42"/>
      <c r="K193" s="2"/>
      <c r="L193" s="2"/>
      <c r="M193" s="27">
        <f>IF(B193="","",COUNTIF($D$3:D193,D193)-IF(D193="M",COUNTIF($Q$3:Q193,"M"))-IF(D193="F",COUNTIF($Q$3:Q193,"F")))</f>
      </c>
      <c r="N193" s="2">
        <f t="shared" si="3"/>
        <v>0</v>
      </c>
    </row>
    <row r="194" spans="7:14" ht="15">
      <c r="G194" s="43"/>
      <c r="H194" s="28"/>
      <c r="I194" s="42"/>
      <c r="K194" s="2"/>
      <c r="L194" s="2"/>
      <c r="M194" s="27">
        <f>IF(B194="","",COUNTIF($D$3:D194,D194)-IF(D194="M",COUNTIF($Q$3:Q194,"M"))-IF(D194="F",COUNTIF($Q$3:Q194,"F")))</f>
      </c>
      <c r="N194" s="2">
        <f t="shared" si="3"/>
        <v>0</v>
      </c>
    </row>
    <row r="195" spans="7:14" ht="15">
      <c r="G195" s="43"/>
      <c r="H195" s="28"/>
      <c r="I195" s="42"/>
      <c r="K195" s="2"/>
      <c r="L195" s="2"/>
      <c r="M195" s="27">
        <f>IF(B195="","",COUNTIF($D$3:D195,D195)-IF(D195="M",COUNTIF($Q$3:Q195,"M"))-IF(D195="F",COUNTIF($Q$3:Q195,"F")))</f>
      </c>
      <c r="N195" s="2">
        <f t="shared" si="3"/>
        <v>0</v>
      </c>
    </row>
    <row r="196" spans="7:14" ht="15">
      <c r="G196" s="43"/>
      <c r="H196" s="28"/>
      <c r="I196" s="42"/>
      <c r="K196" s="2"/>
      <c r="L196" s="2"/>
      <c r="M196" s="27">
        <f>IF(B196="","",COUNTIF($D$3:D196,D196)-IF(D196="M",COUNTIF($Q$3:Q196,"M"))-IF(D196="F",COUNTIF($Q$3:Q196,"F")))</f>
      </c>
      <c r="N196" s="2">
        <f t="shared" si="3"/>
        <v>0</v>
      </c>
    </row>
    <row r="197" spans="7:14" ht="15">
      <c r="G197" s="43"/>
      <c r="H197" s="28"/>
      <c r="I197" s="42"/>
      <c r="K197" s="2"/>
      <c r="L197" s="2"/>
      <c r="M197" s="27">
        <f>IF(B197="","",COUNTIF($D$3:D197,D197)-IF(D197="M",COUNTIF($Q$3:Q197,"M"))-IF(D197="F",COUNTIF($Q$3:Q197,"F")))</f>
      </c>
      <c r="N197" s="2">
        <f t="shared" si="3"/>
        <v>0</v>
      </c>
    </row>
    <row r="198" spans="7:14" ht="15">
      <c r="G198" s="43"/>
      <c r="H198" s="28"/>
      <c r="I198" s="42"/>
      <c r="K198" s="2"/>
      <c r="L198" s="2"/>
      <c r="M198" s="27">
        <f>IF(B198="","",COUNTIF($D$3:D198,D198)-IF(D198="M",COUNTIF($Q$3:Q198,"M"))-IF(D198="F",COUNTIF($Q$3:Q198,"F")))</f>
      </c>
      <c r="N198" s="2">
        <f t="shared" si="3"/>
        <v>0</v>
      </c>
    </row>
    <row r="199" spans="7:14" ht="15">
      <c r="G199" s="43"/>
      <c r="H199" s="28"/>
      <c r="I199" s="42"/>
      <c r="K199" s="2"/>
      <c r="L199" s="2"/>
      <c r="M199" s="27">
        <f>IF(B199="","",COUNTIF($D$3:D199,D199)-IF(D199="M",COUNTIF($Q$3:Q199,"M"))-IF(D199="F",COUNTIF($Q$3:Q199,"F")))</f>
      </c>
      <c r="N199" s="2">
        <f t="shared" si="3"/>
        <v>0</v>
      </c>
    </row>
    <row r="200" spans="7:14" ht="15">
      <c r="G200" s="43"/>
      <c r="H200" s="28"/>
      <c r="I200" s="42"/>
      <c r="K200" s="2"/>
      <c r="L200" s="2"/>
      <c r="M200" s="27">
        <f>IF(B200="","",COUNTIF($D$3:D200,D200)-IF(D200="M",COUNTIF($Q$3:Q200,"M"))-IF(D200="F",COUNTIF($Q$3:Q200,"F")))</f>
      </c>
      <c r="N200" s="2">
        <f t="shared" si="3"/>
        <v>0</v>
      </c>
    </row>
    <row r="201" spans="7:14" ht="15">
      <c r="G201" s="43"/>
      <c r="H201" s="28"/>
      <c r="I201" s="42"/>
      <c r="K201" s="2"/>
      <c r="L201" s="2"/>
      <c r="M201" s="27">
        <f>IF(B201="","",COUNTIF($D$3:D201,D201)-IF(D201="M",COUNTIF($Q$3:Q201,"M"))-IF(D201="F",COUNTIF($Q$3:Q201,"F")))</f>
      </c>
      <c r="N201" s="2">
        <f t="shared" si="3"/>
        <v>0</v>
      </c>
    </row>
    <row r="202" spans="7:14" ht="15">
      <c r="G202" s="43"/>
      <c r="H202" s="28"/>
      <c r="I202" s="42"/>
      <c r="K202" s="2"/>
      <c r="L202" s="2"/>
      <c r="M202" s="27">
        <f>IF(B202="","",COUNTIF($D$3:D202,D202)-IF(D202="M",COUNTIF($Q$3:Q202,"M"))-IF(D202="F",COUNTIF($Q$3:Q202,"F")))</f>
      </c>
      <c r="N202" s="2">
        <f t="shared" si="3"/>
        <v>0</v>
      </c>
    </row>
    <row r="203" spans="7:14" ht="15">
      <c r="G203" s="43"/>
      <c r="H203" s="28"/>
      <c r="I203" s="42"/>
      <c r="K203" s="2"/>
      <c r="L203" s="2"/>
      <c r="M203" s="27">
        <f>IF(B203="","",COUNTIF($D$3:D203,D203)-IF(D203="M",COUNTIF($Q$3:Q203,"M"))-IF(D203="F",COUNTIF($Q$3:Q203,"F")))</f>
      </c>
      <c r="N203" s="2">
        <f t="shared" si="3"/>
        <v>0</v>
      </c>
    </row>
    <row r="204" spans="7:14" ht="15">
      <c r="G204" s="43"/>
      <c r="H204" s="28"/>
      <c r="I204" s="42"/>
      <c r="K204" s="2"/>
      <c r="L204" s="2"/>
      <c r="M204" s="27">
        <f>IF(B204="","",COUNTIF($D$3:D204,D204)-IF(D204="M",COUNTIF($Q$3:Q204,"M"))-IF(D204="F",COUNTIF($Q$3:Q204,"F")))</f>
      </c>
      <c r="N204" s="2">
        <f t="shared" si="3"/>
        <v>0</v>
      </c>
    </row>
    <row r="205" spans="7:14" ht="15">
      <c r="G205" s="43"/>
      <c r="H205" s="28"/>
      <c r="I205" s="42"/>
      <c r="K205" s="2"/>
      <c r="L205" s="2"/>
      <c r="M205" s="27">
        <f>IF(B205="","",COUNTIF($D$3:D205,D205)-IF(D205="M",COUNTIF($Q$3:Q205,"M"))-IF(D205="F",COUNTIF($Q$3:Q205,"F")))</f>
      </c>
      <c r="N205" s="2">
        <f aca="true" t="shared" si="4" ref="N205:N268">A205</f>
        <v>0</v>
      </c>
    </row>
    <row r="206" spans="7:14" ht="15">
      <c r="G206" s="43"/>
      <c r="H206" s="28"/>
      <c r="I206" s="42"/>
      <c r="K206" s="2"/>
      <c r="L206" s="2"/>
      <c r="M206" s="27">
        <f>IF(B206="","",COUNTIF($D$3:D206,D206)-IF(D206="M",COUNTIF($Q$3:Q206,"M"))-IF(D206="F",COUNTIF($Q$3:Q206,"F")))</f>
      </c>
      <c r="N206" s="2">
        <f t="shared" si="4"/>
        <v>0</v>
      </c>
    </row>
    <row r="207" spans="7:14" ht="15">
      <c r="G207" s="43"/>
      <c r="H207" s="28"/>
      <c r="I207" s="42"/>
      <c r="K207" s="2"/>
      <c r="L207" s="2"/>
      <c r="M207" s="27">
        <f>IF(B207="","",COUNTIF($D$3:D207,D207)-IF(D207="M",COUNTIF($Q$3:Q207,"M"))-IF(D207="F",COUNTIF($Q$3:Q207,"F")))</f>
      </c>
      <c r="N207" s="2">
        <f t="shared" si="4"/>
        <v>0</v>
      </c>
    </row>
    <row r="208" spans="7:14" ht="15">
      <c r="G208" s="43"/>
      <c r="H208" s="28"/>
      <c r="I208" s="42"/>
      <c r="K208" s="2"/>
      <c r="L208" s="2"/>
      <c r="M208" s="27">
        <f>IF(B208="","",COUNTIF($D$3:D208,D208)-IF(D208="M",COUNTIF($Q$3:Q208,"M"))-IF(D208="F",COUNTIF($Q$3:Q208,"F")))</f>
      </c>
      <c r="N208" s="2">
        <f t="shared" si="4"/>
        <v>0</v>
      </c>
    </row>
    <row r="209" spans="7:14" ht="15">
      <c r="G209" s="43"/>
      <c r="H209" s="28"/>
      <c r="I209" s="42"/>
      <c r="K209" s="2"/>
      <c r="L209" s="2"/>
      <c r="M209" s="27">
        <f>IF(B209="","",COUNTIF($D$3:D209,D209)-IF(D209="M",COUNTIF($Q$3:Q209,"M"))-IF(D209="F",COUNTIF($Q$3:Q209,"F")))</f>
      </c>
      <c r="N209" s="2">
        <f t="shared" si="4"/>
        <v>0</v>
      </c>
    </row>
    <row r="210" spans="7:14" ht="15">
      <c r="G210" s="43"/>
      <c r="H210" s="28"/>
      <c r="I210" s="42"/>
      <c r="K210" s="2"/>
      <c r="L210" s="2"/>
      <c r="M210" s="27">
        <f>IF(B210="","",COUNTIF($D$3:D210,D210)-IF(D210="M",COUNTIF($Q$3:Q210,"M"))-IF(D210="F",COUNTIF($Q$3:Q210,"F")))</f>
      </c>
      <c r="N210" s="2">
        <f t="shared" si="4"/>
        <v>0</v>
      </c>
    </row>
    <row r="211" spans="7:14" ht="15">
      <c r="G211" s="43"/>
      <c r="H211" s="28"/>
      <c r="I211" s="42"/>
      <c r="K211" s="2"/>
      <c r="L211" s="2"/>
      <c r="M211" s="27">
        <f>IF(B211="","",COUNTIF($D$3:D211,D211)-IF(D211="M",COUNTIF($Q$3:Q211,"M"))-IF(D211="F",COUNTIF($Q$3:Q211,"F")))</f>
      </c>
      <c r="N211" s="2">
        <f t="shared" si="4"/>
        <v>0</v>
      </c>
    </row>
    <row r="212" spans="7:14" ht="15">
      <c r="G212" s="43"/>
      <c r="H212" s="28"/>
      <c r="I212" s="42"/>
      <c r="K212" s="2"/>
      <c r="L212" s="2"/>
      <c r="M212" s="27">
        <f>IF(B212="","",COUNTIF($D$3:D212,D212)-IF(D212="M",COUNTIF($Q$3:Q212,"M"))-IF(D212="F",COUNTIF($Q$3:Q212,"F")))</f>
      </c>
      <c r="N212" s="2">
        <f t="shared" si="4"/>
        <v>0</v>
      </c>
    </row>
    <row r="213" spans="7:14" ht="15">
      <c r="G213" s="43"/>
      <c r="H213" s="28"/>
      <c r="I213" s="42"/>
      <c r="K213" s="2"/>
      <c r="L213" s="2"/>
      <c r="M213" s="27">
        <f>IF(B213="","",COUNTIF($D$3:D213,D213)-IF(D213="M",COUNTIF($Q$3:Q213,"M"))-IF(D213="F",COUNTIF($Q$3:Q213,"F")))</f>
      </c>
      <c r="N213" s="2">
        <f t="shared" si="4"/>
        <v>0</v>
      </c>
    </row>
    <row r="214" spans="7:14" ht="15">
      <c r="G214" s="43"/>
      <c r="H214" s="28"/>
      <c r="I214" s="42"/>
      <c r="K214" s="2"/>
      <c r="L214" s="2"/>
      <c r="M214" s="27">
        <f>IF(B214="","",COUNTIF($D$3:D214,D214)-IF(D214="M",COUNTIF($Q$3:Q214,"M"))-IF(D214="F",COUNTIF($Q$3:Q214,"F")))</f>
      </c>
      <c r="N214" s="2">
        <f t="shared" si="4"/>
        <v>0</v>
      </c>
    </row>
    <row r="215" spans="7:14" ht="15">
      <c r="G215" s="43"/>
      <c r="H215" s="28"/>
      <c r="I215" s="42"/>
      <c r="K215" s="2"/>
      <c r="L215" s="2"/>
      <c r="M215" s="27">
        <f>IF(B215="","",COUNTIF($D$3:D215,D215)-IF(D215="M",COUNTIF($Q$3:Q215,"M"))-IF(D215="F",COUNTIF($Q$3:Q215,"F")))</f>
      </c>
      <c r="N215" s="2">
        <f t="shared" si="4"/>
        <v>0</v>
      </c>
    </row>
    <row r="216" spans="7:14" ht="15">
      <c r="G216" s="43"/>
      <c r="H216" s="28"/>
      <c r="I216" s="42"/>
      <c r="K216" s="2"/>
      <c r="L216" s="2"/>
      <c r="M216" s="27">
        <f>IF(B216="","",COUNTIF($D$3:D216,D216)-IF(D216="M",COUNTIF($Q$3:Q216,"M"))-IF(D216="F",COUNTIF($Q$3:Q216,"F")))</f>
      </c>
      <c r="N216" s="2">
        <f t="shared" si="4"/>
        <v>0</v>
      </c>
    </row>
    <row r="217" spans="7:14" ht="15">
      <c r="G217" s="43"/>
      <c r="H217" s="28"/>
      <c r="I217" s="42"/>
      <c r="K217" s="2"/>
      <c r="L217" s="2"/>
      <c r="M217" s="27">
        <f>IF(B217="","",COUNTIF($D$3:D217,D217)-IF(D217="M",COUNTIF($Q$3:Q217,"M"))-IF(D217="F",COUNTIF($Q$3:Q217,"F")))</f>
      </c>
      <c r="N217" s="2">
        <f t="shared" si="4"/>
        <v>0</v>
      </c>
    </row>
    <row r="218" spans="7:14" ht="15">
      <c r="G218" s="43"/>
      <c r="H218" s="28"/>
      <c r="I218" s="42"/>
      <c r="K218" s="2"/>
      <c r="L218" s="2"/>
      <c r="M218" s="27">
        <f>IF(B218="","",COUNTIF($D$3:D218,D218)-IF(D218="M",COUNTIF($Q$3:Q218,"M"))-IF(D218="F",COUNTIF($Q$3:Q218,"F")))</f>
      </c>
      <c r="N218" s="2">
        <f t="shared" si="4"/>
        <v>0</v>
      </c>
    </row>
    <row r="219" spans="7:14" ht="15">
      <c r="G219" s="43"/>
      <c r="H219" s="28"/>
      <c r="I219" s="42"/>
      <c r="K219" s="2"/>
      <c r="L219" s="2"/>
      <c r="M219" s="27">
        <f>IF(B219="","",COUNTIF($D$3:D219,D219)-IF(D219="M",COUNTIF($Q$3:Q219,"M"))-IF(D219="F",COUNTIF($Q$3:Q219,"F")))</f>
      </c>
      <c r="N219" s="2">
        <f t="shared" si="4"/>
        <v>0</v>
      </c>
    </row>
    <row r="220" spans="7:14" ht="15">
      <c r="G220" s="43"/>
      <c r="H220" s="28"/>
      <c r="I220" s="42"/>
      <c r="K220" s="2"/>
      <c r="L220" s="2"/>
      <c r="M220" s="27">
        <f>IF(B220="","",COUNTIF($D$3:D220,D220)-IF(D220="M",COUNTIF($Q$3:Q220,"M"))-IF(D220="F",COUNTIF($Q$3:Q220,"F")))</f>
      </c>
      <c r="N220" s="2">
        <f t="shared" si="4"/>
        <v>0</v>
      </c>
    </row>
    <row r="221" spans="7:14" ht="15">
      <c r="G221" s="43"/>
      <c r="H221" s="28"/>
      <c r="I221" s="42"/>
      <c r="K221" s="2"/>
      <c r="L221" s="2"/>
      <c r="M221" s="27">
        <f>IF(B221="","",COUNTIF($D$3:D221,D221)-IF(D221="M",COUNTIF($Q$3:Q221,"M"))-IF(D221="F",COUNTIF($Q$3:Q221,"F")))</f>
      </c>
      <c r="N221" s="2">
        <f t="shared" si="4"/>
        <v>0</v>
      </c>
    </row>
    <row r="222" spans="7:14" ht="15">
      <c r="G222" s="43"/>
      <c r="H222" s="28"/>
      <c r="I222" s="42"/>
      <c r="K222" s="2"/>
      <c r="L222" s="2"/>
      <c r="M222" s="27">
        <f>IF(B222="","",COUNTIF($D$3:D222,D222)-IF(D222="M",COUNTIF($Q$3:Q222,"M"))-IF(D222="F",COUNTIF($Q$3:Q222,"F")))</f>
      </c>
      <c r="N222" s="2">
        <f t="shared" si="4"/>
        <v>0</v>
      </c>
    </row>
    <row r="223" spans="7:14" ht="15">
      <c r="G223" s="43"/>
      <c r="H223" s="28"/>
      <c r="I223" s="42"/>
      <c r="K223" s="2"/>
      <c r="L223" s="2"/>
      <c r="M223" s="27">
        <f>IF(B223="","",COUNTIF($D$3:D223,D223)-IF(D223="M",COUNTIF($Q$3:Q223,"M"))-IF(D223="F",COUNTIF($Q$3:Q223,"F")))</f>
      </c>
      <c r="N223" s="2">
        <f t="shared" si="4"/>
        <v>0</v>
      </c>
    </row>
    <row r="224" spans="7:14" ht="15">
      <c r="G224" s="43"/>
      <c r="H224" s="28"/>
      <c r="I224" s="42"/>
      <c r="K224" s="2"/>
      <c r="L224" s="2"/>
      <c r="M224" s="27">
        <f>IF(B224="","",COUNTIF($D$3:D224,D224)-IF(D224="M",COUNTIF($Q$3:Q224,"M"))-IF(D224="F",COUNTIF($Q$3:Q224,"F")))</f>
      </c>
      <c r="N224" s="2">
        <f t="shared" si="4"/>
        <v>0</v>
      </c>
    </row>
    <row r="225" spans="7:14" ht="15">
      <c r="G225" s="43"/>
      <c r="H225" s="28"/>
      <c r="I225" s="42"/>
      <c r="K225" s="2"/>
      <c r="L225" s="2"/>
      <c r="M225" s="27">
        <f>IF(B225="","",COUNTIF($D$3:D225,D225)-IF(D225="M",COUNTIF($Q$3:Q225,"M"))-IF(D225="F",COUNTIF($Q$3:Q225,"F")))</f>
      </c>
      <c r="N225" s="2">
        <f t="shared" si="4"/>
        <v>0</v>
      </c>
    </row>
    <row r="226" spans="7:14" ht="15">
      <c r="G226" s="43"/>
      <c r="H226" s="28"/>
      <c r="I226" s="42"/>
      <c r="K226" s="2"/>
      <c r="L226" s="2"/>
      <c r="M226" s="27">
        <f>IF(B226="","",COUNTIF($D$3:D226,D226)-IF(D226="M",COUNTIF($Q$3:Q226,"M"))-IF(D226="F",COUNTIF($Q$3:Q226,"F")))</f>
      </c>
      <c r="N226" s="2">
        <f t="shared" si="4"/>
        <v>0</v>
      </c>
    </row>
    <row r="227" spans="7:14" ht="15">
      <c r="G227" s="43"/>
      <c r="H227" s="28"/>
      <c r="I227" s="42"/>
      <c r="K227" s="2"/>
      <c r="L227" s="2"/>
      <c r="M227" s="27">
        <f>IF(B227="","",COUNTIF($D$3:D227,D227)-IF(D227="M",COUNTIF($Q$3:Q227,"M"))-IF(D227="F",COUNTIF($Q$3:Q227,"F")))</f>
      </c>
      <c r="N227" s="2">
        <f t="shared" si="4"/>
        <v>0</v>
      </c>
    </row>
    <row r="228" spans="7:14" ht="15">
      <c r="G228" s="43"/>
      <c r="H228" s="28"/>
      <c r="I228" s="42"/>
      <c r="K228" s="2"/>
      <c r="L228" s="2"/>
      <c r="M228" s="27">
        <f>IF(B228="","",COUNTIF($D$3:D228,D228)-IF(D228="M",COUNTIF($Q$3:Q228,"M"))-IF(D228="F",COUNTIF($Q$3:Q228,"F")))</f>
      </c>
      <c r="N228" s="2">
        <f t="shared" si="4"/>
        <v>0</v>
      </c>
    </row>
    <row r="229" spans="7:14" ht="15">
      <c r="G229" s="43"/>
      <c r="H229" s="28"/>
      <c r="I229" s="42"/>
      <c r="K229" s="2"/>
      <c r="L229" s="2"/>
      <c r="M229" s="27">
        <f>IF(B229="","",COUNTIF($D$3:D229,D229)-IF(D229="M",COUNTIF($Q$3:Q229,"M"))-IF(D229="F",COUNTIF($Q$3:Q229,"F")))</f>
      </c>
      <c r="N229" s="2">
        <f t="shared" si="4"/>
        <v>0</v>
      </c>
    </row>
    <row r="230" spans="7:14" ht="15">
      <c r="G230" s="43"/>
      <c r="H230" s="28"/>
      <c r="I230" s="42"/>
      <c r="K230" s="2"/>
      <c r="L230" s="2"/>
      <c r="M230" s="27">
        <f>IF(B230="","",COUNTIF($D$3:D230,D230)-IF(D230="M",COUNTIF($Q$3:Q230,"M"))-IF(D230="F",COUNTIF($Q$3:Q230,"F")))</f>
      </c>
      <c r="N230" s="2">
        <f t="shared" si="4"/>
        <v>0</v>
      </c>
    </row>
    <row r="231" spans="7:14" ht="15">
      <c r="G231" s="43"/>
      <c r="H231" s="28"/>
      <c r="I231" s="42"/>
      <c r="K231" s="2"/>
      <c r="L231" s="2"/>
      <c r="M231" s="27">
        <f>IF(B231="","",COUNTIF($D$3:D231,D231)-IF(D231="M",COUNTIF($Q$3:Q231,"M"))-IF(D231="F",COUNTIF($Q$3:Q231,"F")))</f>
      </c>
      <c r="N231" s="2">
        <f t="shared" si="4"/>
        <v>0</v>
      </c>
    </row>
    <row r="232" spans="7:14" ht="15">
      <c r="G232" s="43"/>
      <c r="H232" s="28"/>
      <c r="I232" s="42"/>
      <c r="K232" s="2"/>
      <c r="L232" s="2"/>
      <c r="M232" s="27">
        <f>IF(B232="","",COUNTIF($D$3:D232,D232)-IF(D232="M",COUNTIF($Q$3:Q232,"M"))-IF(D232="F",COUNTIF($Q$3:Q232,"F")))</f>
      </c>
      <c r="N232" s="2">
        <f t="shared" si="4"/>
        <v>0</v>
      </c>
    </row>
    <row r="233" spans="7:14" ht="15">
      <c r="G233" s="43"/>
      <c r="H233" s="28"/>
      <c r="I233" s="42"/>
      <c r="K233" s="2"/>
      <c r="L233" s="2"/>
      <c r="M233" s="27">
        <f>IF(B233="","",COUNTIF($D$3:D233,D233)-IF(D233="M",COUNTIF($Q$3:Q233,"M"))-IF(D233="F",COUNTIF($Q$3:Q233,"F")))</f>
      </c>
      <c r="N233" s="2">
        <f t="shared" si="4"/>
        <v>0</v>
      </c>
    </row>
    <row r="234" spans="7:14" ht="15">
      <c r="G234" s="43"/>
      <c r="H234" s="28"/>
      <c r="I234" s="42"/>
      <c r="K234" s="2"/>
      <c r="L234" s="2"/>
      <c r="M234" s="27">
        <f>IF(B234="","",COUNTIF($D$3:D234,D234)-IF(D234="M",COUNTIF($Q$3:Q234,"M"))-IF(D234="F",COUNTIF($Q$3:Q234,"F")))</f>
      </c>
      <c r="N234" s="2">
        <f t="shared" si="4"/>
        <v>0</v>
      </c>
    </row>
    <row r="235" spans="7:14" ht="15">
      <c r="G235" s="43"/>
      <c r="H235" s="28"/>
      <c r="I235" s="42"/>
      <c r="K235" s="2"/>
      <c r="L235" s="2"/>
      <c r="M235" s="27">
        <f>IF(B235="","",COUNTIF($D$3:D235,D235)-IF(D235="M",COUNTIF($Q$3:Q235,"M"))-IF(D235="F",COUNTIF($Q$3:Q235,"F")))</f>
      </c>
      <c r="N235" s="2">
        <f t="shared" si="4"/>
        <v>0</v>
      </c>
    </row>
    <row r="236" spans="7:14" ht="15">
      <c r="G236" s="43"/>
      <c r="H236" s="28"/>
      <c r="I236" s="42"/>
      <c r="K236" s="2"/>
      <c r="L236" s="2"/>
      <c r="M236" s="27">
        <f>IF(B236="","",COUNTIF($D$3:D236,D236)-IF(D236="M",COUNTIF($Q$3:Q236,"M"))-IF(D236="F",COUNTIF($Q$3:Q236,"F")))</f>
      </c>
      <c r="N236" s="2">
        <f t="shared" si="4"/>
        <v>0</v>
      </c>
    </row>
    <row r="237" spans="7:14" ht="15">
      <c r="G237" s="43"/>
      <c r="H237" s="28"/>
      <c r="I237" s="42"/>
      <c r="K237" s="2"/>
      <c r="L237" s="2"/>
      <c r="M237" s="27">
        <f>IF(B237="","",COUNTIF($D$3:D237,D237)-IF(D237="M",COUNTIF($Q$3:Q237,"M"))-IF(D237="F",COUNTIF($Q$3:Q237,"F")))</f>
      </c>
      <c r="N237" s="2">
        <f t="shared" si="4"/>
        <v>0</v>
      </c>
    </row>
    <row r="238" spans="7:14" ht="15">
      <c r="G238" s="43"/>
      <c r="H238" s="28"/>
      <c r="I238" s="42"/>
      <c r="K238" s="2"/>
      <c r="L238" s="2"/>
      <c r="M238" s="27">
        <f>IF(B238="","",COUNTIF($D$3:D238,D238)-IF(D238="M",COUNTIF($Q$3:Q238,"M"))-IF(D238="F",COUNTIF($Q$3:Q238,"F")))</f>
      </c>
      <c r="N238" s="2">
        <f t="shared" si="4"/>
        <v>0</v>
      </c>
    </row>
    <row r="239" spans="7:14" ht="15">
      <c r="G239" s="43"/>
      <c r="H239" s="28"/>
      <c r="I239" s="42"/>
      <c r="K239" s="2"/>
      <c r="L239" s="2"/>
      <c r="M239" s="27">
        <f>IF(B239="","",COUNTIF($D$3:D239,D239)-IF(D239="M",COUNTIF($Q$3:Q239,"M"))-IF(D239="F",COUNTIF($Q$3:Q239,"F")))</f>
      </c>
      <c r="N239" s="2">
        <f t="shared" si="4"/>
        <v>0</v>
      </c>
    </row>
    <row r="240" spans="7:14" ht="15">
      <c r="G240" s="43"/>
      <c r="H240" s="28"/>
      <c r="I240" s="42"/>
      <c r="K240" s="2"/>
      <c r="L240" s="2"/>
      <c r="M240" s="27">
        <f>IF(B240="","",COUNTIF($D$3:D240,D240)-IF(D240="M",COUNTIF($Q$3:Q240,"M"))-IF(D240="F",COUNTIF($Q$3:Q240,"F")))</f>
      </c>
      <c r="N240" s="2">
        <f t="shared" si="4"/>
        <v>0</v>
      </c>
    </row>
    <row r="241" spans="7:14" ht="15">
      <c r="G241" s="43"/>
      <c r="H241" s="28"/>
      <c r="I241" s="42"/>
      <c r="K241" s="2"/>
      <c r="L241" s="2"/>
      <c r="M241" s="27">
        <f>IF(B241="","",COUNTIF($D$3:D241,D241)-IF(D241="M",COUNTIF($Q$3:Q241,"M"))-IF(D241="F",COUNTIF($Q$3:Q241,"F")))</f>
      </c>
      <c r="N241" s="2">
        <f t="shared" si="4"/>
        <v>0</v>
      </c>
    </row>
    <row r="242" spans="7:14" ht="15">
      <c r="G242" s="43"/>
      <c r="H242" s="28"/>
      <c r="I242" s="42"/>
      <c r="K242" s="2"/>
      <c r="L242" s="2"/>
      <c r="M242" s="27">
        <f>IF(B242="","",COUNTIF($D$3:D242,D242)-IF(D242="M",COUNTIF($Q$3:Q242,"M"))-IF(D242="F",COUNTIF($Q$3:Q242,"F")))</f>
      </c>
      <c r="N242" s="2">
        <f t="shared" si="4"/>
        <v>0</v>
      </c>
    </row>
    <row r="243" spans="7:14" ht="15">
      <c r="G243" s="43"/>
      <c r="H243" s="28"/>
      <c r="I243" s="42"/>
      <c r="K243" s="2"/>
      <c r="L243" s="2"/>
      <c r="M243" s="27">
        <f>IF(B243="","",COUNTIF($D$3:D243,D243)-IF(D243="M",COUNTIF($Q$3:Q243,"M"))-IF(D243="F",COUNTIF($Q$3:Q243,"F")))</f>
      </c>
      <c r="N243" s="2">
        <f t="shared" si="4"/>
        <v>0</v>
      </c>
    </row>
    <row r="244" spans="7:14" ht="15">
      <c r="G244" s="43"/>
      <c r="H244" s="28"/>
      <c r="I244" s="42"/>
      <c r="K244" s="2"/>
      <c r="L244" s="2"/>
      <c r="M244" s="27">
        <f>IF(B244="","",COUNTIF($D$3:D244,D244)-IF(D244="M",COUNTIF($Q$3:Q244,"M"))-IF(D244="F",COUNTIF($Q$3:Q244,"F")))</f>
      </c>
      <c r="N244" s="2">
        <f t="shared" si="4"/>
        <v>0</v>
      </c>
    </row>
    <row r="245" spans="7:14" ht="15">
      <c r="G245" s="43"/>
      <c r="H245" s="28"/>
      <c r="I245" s="42"/>
      <c r="K245" s="2"/>
      <c r="L245" s="2"/>
      <c r="M245" s="27">
        <f>IF(B245="","",COUNTIF($D$3:D245,D245)-IF(D245="M",COUNTIF($Q$3:Q245,"M"))-IF(D245="F",COUNTIF($Q$3:Q245,"F")))</f>
      </c>
      <c r="N245" s="2">
        <f t="shared" si="4"/>
        <v>0</v>
      </c>
    </row>
    <row r="246" spans="7:14" ht="15">
      <c r="G246" s="43"/>
      <c r="H246" s="28"/>
      <c r="I246" s="42"/>
      <c r="K246" s="2"/>
      <c r="L246" s="2"/>
      <c r="M246" s="27">
        <f>IF(B246="","",COUNTIF($D$3:D246,D246)-IF(D246="M",COUNTIF($Q$3:Q246,"M"))-IF(D246="F",COUNTIF($Q$3:Q246,"F")))</f>
      </c>
      <c r="N246" s="2">
        <f t="shared" si="4"/>
        <v>0</v>
      </c>
    </row>
    <row r="247" spans="7:14" ht="15">
      <c r="G247" s="43"/>
      <c r="H247" s="28"/>
      <c r="I247" s="42"/>
      <c r="K247" s="2"/>
      <c r="L247" s="2"/>
      <c r="M247" s="27">
        <f>IF(B247="","",COUNTIF($D$3:D247,D247)-IF(D247="M",COUNTIF($Q$3:Q247,"M"))-IF(D247="F",COUNTIF($Q$3:Q247,"F")))</f>
      </c>
      <c r="N247" s="2">
        <f t="shared" si="4"/>
        <v>0</v>
      </c>
    </row>
    <row r="248" spans="7:14" ht="15">
      <c r="G248" s="43"/>
      <c r="H248" s="28"/>
      <c r="I248" s="42"/>
      <c r="K248" s="2"/>
      <c r="L248" s="2"/>
      <c r="M248" s="27">
        <f>IF(B248="","",COUNTIF($D$3:D248,D248)-IF(D248="M",COUNTIF($Q$3:Q248,"M"))-IF(D248="F",COUNTIF($Q$3:Q248,"F")))</f>
      </c>
      <c r="N248" s="2">
        <f t="shared" si="4"/>
        <v>0</v>
      </c>
    </row>
    <row r="249" spans="7:14" ht="15">
      <c r="G249" s="43"/>
      <c r="H249" s="28"/>
      <c r="I249" s="42"/>
      <c r="K249" s="2"/>
      <c r="L249" s="2"/>
      <c r="M249" s="27">
        <f>IF(B249="","",COUNTIF($D$3:D249,D249)-IF(D249="M",COUNTIF($Q$3:Q249,"M"))-IF(D249="F",COUNTIF($Q$3:Q249,"F")))</f>
      </c>
      <c r="N249" s="2">
        <f t="shared" si="4"/>
        <v>0</v>
      </c>
    </row>
    <row r="250" spans="7:14" ht="15">
      <c r="G250" s="43"/>
      <c r="H250" s="28"/>
      <c r="I250" s="42"/>
      <c r="K250" s="2"/>
      <c r="L250" s="2"/>
      <c r="M250" s="27">
        <f>IF(B250="","",COUNTIF($D$3:D250,D250)-IF(D250="M",COUNTIF($Q$3:Q250,"M"))-IF(D250="F",COUNTIF($Q$3:Q250,"F")))</f>
      </c>
      <c r="N250" s="2">
        <f t="shared" si="4"/>
        <v>0</v>
      </c>
    </row>
    <row r="251" spans="7:14" ht="15">
      <c r="G251" s="43"/>
      <c r="H251" s="28"/>
      <c r="I251" s="42"/>
      <c r="K251" s="2"/>
      <c r="L251" s="2"/>
      <c r="M251" s="27">
        <f>IF(B251="","",COUNTIF($D$3:D251,D251)-IF(D251="M",COUNTIF($Q$3:Q251,"M"))-IF(D251="F",COUNTIF($Q$3:Q251,"F")))</f>
      </c>
      <c r="N251" s="2">
        <f t="shared" si="4"/>
        <v>0</v>
      </c>
    </row>
    <row r="252" spans="7:14" ht="15">
      <c r="G252" s="43"/>
      <c r="H252" s="28"/>
      <c r="I252" s="42"/>
      <c r="K252" s="2"/>
      <c r="L252" s="2"/>
      <c r="M252" s="27">
        <f>IF(B252="","",COUNTIF($D$3:D252,D252)-IF(D252="M",COUNTIF($Q$3:Q252,"M"))-IF(D252="F",COUNTIF($Q$3:Q252,"F")))</f>
      </c>
      <c r="N252" s="2">
        <f t="shared" si="4"/>
        <v>0</v>
      </c>
    </row>
    <row r="253" spans="7:14" ht="15">
      <c r="G253" s="43"/>
      <c r="H253" s="28"/>
      <c r="I253" s="42"/>
      <c r="K253" s="2"/>
      <c r="L253" s="2"/>
      <c r="M253" s="27">
        <f>IF(B253="","",COUNTIF($D$3:D253,D253)-IF(D253="M",COUNTIF($Q$3:Q253,"M"))-IF(D253="F",COUNTIF($Q$3:Q253,"F")))</f>
      </c>
      <c r="N253" s="2">
        <f t="shared" si="4"/>
        <v>0</v>
      </c>
    </row>
    <row r="254" spans="7:14" ht="15">
      <c r="G254" s="43"/>
      <c r="H254" s="28"/>
      <c r="I254" s="42"/>
      <c r="K254" s="2"/>
      <c r="L254" s="2"/>
      <c r="M254" s="27">
        <f>IF(B254="","",COUNTIF($D$3:D254,D254)-IF(D254="M",COUNTIF($Q$3:Q254,"M"))-IF(D254="F",COUNTIF($Q$3:Q254,"F")))</f>
      </c>
      <c r="N254" s="2">
        <f t="shared" si="4"/>
        <v>0</v>
      </c>
    </row>
    <row r="255" spans="7:14" ht="15">
      <c r="G255" s="43"/>
      <c r="H255" s="28"/>
      <c r="I255" s="42"/>
      <c r="K255" s="2"/>
      <c r="L255" s="2"/>
      <c r="M255" s="27">
        <f>IF(B255="","",COUNTIF($D$3:D255,D255)-IF(D255="M",COUNTIF($Q$3:Q255,"M"))-IF(D255="F",COUNTIF($Q$3:Q255,"F")))</f>
      </c>
      <c r="N255" s="2">
        <f t="shared" si="4"/>
        <v>0</v>
      </c>
    </row>
    <row r="256" spans="7:14" ht="15">
      <c r="G256" s="43"/>
      <c r="H256" s="28"/>
      <c r="I256" s="42"/>
      <c r="K256" s="2"/>
      <c r="L256" s="2"/>
      <c r="M256" s="27">
        <f>IF(B256="","",COUNTIF($D$3:D256,D256)-IF(D256="M",COUNTIF($Q$3:Q256,"M"))-IF(D256="F",COUNTIF($Q$3:Q256,"F")))</f>
      </c>
      <c r="N256" s="2">
        <f t="shared" si="4"/>
        <v>0</v>
      </c>
    </row>
    <row r="257" spans="7:14" ht="15">
      <c r="G257" s="43"/>
      <c r="H257" s="28"/>
      <c r="I257" s="42"/>
      <c r="K257" s="2"/>
      <c r="L257" s="2"/>
      <c r="M257" s="27">
        <f>IF(B257="","",COUNTIF($D$3:D257,D257)-IF(D257="M",COUNTIF($Q$3:Q257,"M"))-IF(D257="F",COUNTIF($Q$3:Q257,"F")))</f>
      </c>
      <c r="N257" s="2">
        <f t="shared" si="4"/>
        <v>0</v>
      </c>
    </row>
    <row r="258" spans="7:14" ht="15">
      <c r="G258" s="43"/>
      <c r="H258" s="28"/>
      <c r="I258" s="42"/>
      <c r="K258" s="2"/>
      <c r="L258" s="2"/>
      <c r="M258" s="27">
        <f>IF(B258="","",COUNTIF($D$3:D258,D258)-IF(D258="M",COUNTIF($Q$3:Q258,"M"))-IF(D258="F",COUNTIF($Q$3:Q258,"F")))</f>
      </c>
      <c r="N258" s="2">
        <f t="shared" si="4"/>
        <v>0</v>
      </c>
    </row>
    <row r="259" spans="7:14" ht="15">
      <c r="G259" s="43"/>
      <c r="H259" s="28"/>
      <c r="I259" s="42"/>
      <c r="K259" s="2"/>
      <c r="L259" s="2"/>
      <c r="M259" s="27">
        <f>IF(B259="","",COUNTIF($D$3:D259,D259)-IF(D259="M",COUNTIF($Q$3:Q259,"M"))-IF(D259="F",COUNTIF($Q$3:Q259,"F")))</f>
      </c>
      <c r="N259" s="2">
        <f t="shared" si="4"/>
        <v>0</v>
      </c>
    </row>
    <row r="260" spans="7:14" ht="15">
      <c r="G260" s="43"/>
      <c r="H260" s="28"/>
      <c r="I260" s="42"/>
      <c r="K260" s="2"/>
      <c r="L260" s="2"/>
      <c r="M260" s="27">
        <f>IF(B260="","",COUNTIF($D$3:D260,D260)-IF(D260="M",COUNTIF($Q$3:Q260,"M"))-IF(D260="F",COUNTIF($Q$3:Q260,"F")))</f>
      </c>
      <c r="N260" s="2">
        <f t="shared" si="4"/>
        <v>0</v>
      </c>
    </row>
    <row r="261" spans="7:14" ht="15">
      <c r="G261" s="43"/>
      <c r="H261" s="28"/>
      <c r="I261" s="42"/>
      <c r="K261" s="2"/>
      <c r="L261" s="2"/>
      <c r="M261" s="27">
        <f>IF(B261="","",COUNTIF($D$3:D261,D261)-IF(D261="M",COUNTIF($Q$3:Q261,"M"))-IF(D261="F",COUNTIF($Q$3:Q261,"F")))</f>
      </c>
      <c r="N261" s="2">
        <f t="shared" si="4"/>
        <v>0</v>
      </c>
    </row>
    <row r="262" spans="7:14" ht="15">
      <c r="G262" s="43"/>
      <c r="H262" s="28"/>
      <c r="I262" s="42"/>
      <c r="K262" s="2"/>
      <c r="L262" s="2"/>
      <c r="M262" s="27">
        <f>IF(B262="","",COUNTIF($D$3:D262,D262)-IF(D262="M",COUNTIF($Q$3:Q262,"M"))-IF(D262="F",COUNTIF($Q$3:Q262,"F")))</f>
      </c>
      <c r="N262" s="2">
        <f t="shared" si="4"/>
        <v>0</v>
      </c>
    </row>
    <row r="263" spans="7:14" ht="15">
      <c r="G263" s="43"/>
      <c r="H263" s="28"/>
      <c r="I263" s="42"/>
      <c r="K263" s="2"/>
      <c r="L263" s="2"/>
      <c r="M263" s="27">
        <f>IF(B263="","",COUNTIF($D$3:D263,D263)-IF(D263="M",COUNTIF($Q$3:Q263,"M"))-IF(D263="F",COUNTIF($Q$3:Q263,"F")))</f>
      </c>
      <c r="N263" s="2">
        <f t="shared" si="4"/>
        <v>0</v>
      </c>
    </row>
    <row r="264" spans="7:14" ht="15">
      <c r="G264" s="43"/>
      <c r="H264" s="28"/>
      <c r="I264" s="42"/>
      <c r="K264" s="2"/>
      <c r="L264" s="2"/>
      <c r="M264" s="27">
        <f>IF(B264="","",COUNTIF($D$3:D264,D264)-IF(D264="M",COUNTIF($Q$3:Q264,"M"))-IF(D264="F",COUNTIF($Q$3:Q264,"F")))</f>
      </c>
      <c r="N264" s="2">
        <f t="shared" si="4"/>
        <v>0</v>
      </c>
    </row>
    <row r="265" spans="7:14" ht="15">
      <c r="G265" s="43"/>
      <c r="H265" s="28"/>
      <c r="I265" s="42"/>
      <c r="K265" s="2"/>
      <c r="L265" s="2"/>
      <c r="M265" s="27">
        <f>IF(B265="","",COUNTIF($D$3:D265,D265)-IF(D265="M",COUNTIF($Q$3:Q265,"M"))-IF(D265="F",COUNTIF($Q$3:Q265,"F")))</f>
      </c>
      <c r="N265" s="2">
        <f t="shared" si="4"/>
        <v>0</v>
      </c>
    </row>
    <row r="266" spans="7:14" ht="15">
      <c r="G266" s="43"/>
      <c r="H266" s="28"/>
      <c r="I266" s="42"/>
      <c r="K266" s="2"/>
      <c r="L266" s="2"/>
      <c r="M266" s="27">
        <f>IF(B266="","",COUNTIF($D$3:D266,D266)-IF(D266="M",COUNTIF($Q$3:Q266,"M"))-IF(D266="F",COUNTIF($Q$3:Q266,"F")))</f>
      </c>
      <c r="N266" s="2">
        <f t="shared" si="4"/>
        <v>0</v>
      </c>
    </row>
    <row r="267" spans="7:14" ht="15">
      <c r="G267" s="43"/>
      <c r="H267" s="28"/>
      <c r="I267" s="42"/>
      <c r="K267" s="2"/>
      <c r="L267" s="2"/>
      <c r="M267" s="27">
        <f>IF(B267="","",COUNTIF($D$3:D267,D267)-IF(D267="M",COUNTIF($Q$3:Q267,"M"))-IF(D267="F",COUNTIF($Q$3:Q267,"F")))</f>
      </c>
      <c r="N267" s="2">
        <f t="shared" si="4"/>
        <v>0</v>
      </c>
    </row>
    <row r="268" spans="7:14" ht="15">
      <c r="G268" s="43"/>
      <c r="H268" s="28"/>
      <c r="I268" s="42"/>
      <c r="K268" s="2"/>
      <c r="L268" s="2"/>
      <c r="M268" s="27">
        <f>IF(B268="","",COUNTIF($D$3:D268,D268)-IF(D268="M",COUNTIF($Q$3:Q268,"M"))-IF(D268="F",COUNTIF($Q$3:Q268,"F")))</f>
      </c>
      <c r="N268" s="2">
        <f t="shared" si="4"/>
        <v>0</v>
      </c>
    </row>
    <row r="269" spans="7:14" ht="15">
      <c r="G269" s="43"/>
      <c r="H269" s="28"/>
      <c r="I269" s="42"/>
      <c r="K269" s="2"/>
      <c r="L269" s="2"/>
      <c r="M269" s="27">
        <f>IF(B269="","",COUNTIF($D$3:D269,D269)-IF(D269="M",COUNTIF($Q$3:Q269,"M"))-IF(D269="F",COUNTIF($Q$3:Q269,"F")))</f>
      </c>
      <c r="N269" s="2">
        <f aca="true" t="shared" si="5" ref="N269:N332">A269</f>
        <v>0</v>
      </c>
    </row>
    <row r="270" spans="7:14" ht="15">
      <c r="G270" s="43"/>
      <c r="H270" s="28"/>
      <c r="I270" s="42"/>
      <c r="K270" s="2"/>
      <c r="L270" s="2"/>
      <c r="M270" s="27">
        <f>IF(B270="","",COUNTIF($D$3:D270,D270)-IF(D270="M",COUNTIF($Q$3:Q270,"M"))-IF(D270="F",COUNTIF($Q$3:Q270,"F")))</f>
      </c>
      <c r="N270" s="2">
        <f t="shared" si="5"/>
        <v>0</v>
      </c>
    </row>
    <row r="271" spans="7:14" ht="15">
      <c r="G271" s="43"/>
      <c r="H271" s="28"/>
      <c r="I271" s="42"/>
      <c r="K271" s="2"/>
      <c r="L271" s="2"/>
      <c r="M271" s="27">
        <f>IF(B271="","",COUNTIF($D$3:D271,D271)-IF(D271="M",COUNTIF($Q$3:Q271,"M"))-IF(D271="F",COUNTIF($Q$3:Q271,"F")))</f>
      </c>
      <c r="N271" s="2">
        <f t="shared" si="5"/>
        <v>0</v>
      </c>
    </row>
    <row r="272" spans="7:14" ht="15">
      <c r="G272" s="43"/>
      <c r="H272" s="28"/>
      <c r="I272" s="42"/>
      <c r="K272" s="2"/>
      <c r="L272" s="2"/>
      <c r="M272" s="27">
        <f>IF(B272="","",COUNTIF($D$3:D272,D272)-IF(D272="M",COUNTIF($Q$3:Q272,"M"))-IF(D272="F",COUNTIF($Q$3:Q272,"F")))</f>
      </c>
      <c r="N272" s="2">
        <f t="shared" si="5"/>
        <v>0</v>
      </c>
    </row>
    <row r="273" spans="7:14" ht="15">
      <c r="G273" s="43"/>
      <c r="H273" s="28"/>
      <c r="I273" s="42"/>
      <c r="K273" s="2"/>
      <c r="L273" s="2"/>
      <c r="M273" s="27">
        <f>IF(B273="","",COUNTIF($D$3:D273,D273)-IF(D273="M",COUNTIF($Q$3:Q273,"M"))-IF(D273="F",COUNTIF($Q$3:Q273,"F")))</f>
      </c>
      <c r="N273" s="2">
        <f t="shared" si="5"/>
        <v>0</v>
      </c>
    </row>
    <row r="274" spans="7:14" ht="15">
      <c r="G274" s="43"/>
      <c r="H274" s="28"/>
      <c r="I274" s="42"/>
      <c r="K274" s="2"/>
      <c r="L274" s="2"/>
      <c r="M274" s="27">
        <f>IF(B274="","",COUNTIF($D$3:D274,D274)-IF(D274="M",COUNTIF($Q$3:Q274,"M"))-IF(D274="F",COUNTIF($Q$3:Q274,"F")))</f>
      </c>
      <c r="N274" s="2">
        <f t="shared" si="5"/>
        <v>0</v>
      </c>
    </row>
    <row r="275" spans="7:14" ht="15">
      <c r="G275" s="43"/>
      <c r="H275" s="28"/>
      <c r="I275" s="42"/>
      <c r="K275" s="2"/>
      <c r="L275" s="2"/>
      <c r="M275" s="27">
        <f>IF(B275="","",COUNTIF($D$3:D275,D275)-IF(D275="M",COUNTIF($Q$3:Q275,"M"))-IF(D275="F",COUNTIF($Q$3:Q275,"F")))</f>
      </c>
      <c r="N275" s="2">
        <f t="shared" si="5"/>
        <v>0</v>
      </c>
    </row>
    <row r="276" spans="7:14" ht="15">
      <c r="G276" s="43"/>
      <c r="H276" s="28"/>
      <c r="I276" s="42"/>
      <c r="K276" s="2"/>
      <c r="L276" s="2"/>
      <c r="M276" s="27">
        <f>IF(B276="","",COUNTIF($D$3:D276,D276)-IF(D276="M",COUNTIF($Q$3:Q276,"M"))-IF(D276="F",COUNTIF($Q$3:Q276,"F")))</f>
      </c>
      <c r="N276" s="2">
        <f t="shared" si="5"/>
        <v>0</v>
      </c>
    </row>
    <row r="277" spans="7:14" ht="15">
      <c r="G277" s="43"/>
      <c r="H277" s="28"/>
      <c r="I277" s="42"/>
      <c r="K277" s="2"/>
      <c r="L277" s="2"/>
      <c r="M277" s="27">
        <f>IF(B277="","",COUNTIF($D$3:D277,D277)-IF(D277="M",COUNTIF($Q$3:Q277,"M"))-IF(D277="F",COUNTIF($Q$3:Q277,"F")))</f>
      </c>
      <c r="N277" s="2">
        <f t="shared" si="5"/>
        <v>0</v>
      </c>
    </row>
    <row r="278" spans="7:14" ht="15">
      <c r="G278" s="43"/>
      <c r="H278" s="28"/>
      <c r="I278" s="42"/>
      <c r="K278" s="2"/>
      <c r="L278" s="2"/>
      <c r="M278" s="27">
        <f>IF(B278="","",COUNTIF($D$3:D278,D278)-IF(D278="M",COUNTIF($Q$3:Q278,"M"))-IF(D278="F",COUNTIF($Q$3:Q278,"F")))</f>
      </c>
      <c r="N278" s="2">
        <f t="shared" si="5"/>
        <v>0</v>
      </c>
    </row>
    <row r="279" spans="7:14" ht="15">
      <c r="G279" s="43"/>
      <c r="H279" s="28"/>
      <c r="I279" s="42"/>
      <c r="K279" s="2"/>
      <c r="L279" s="2"/>
      <c r="M279" s="27">
        <f>IF(B279="","",COUNTIF($D$3:D279,D279)-IF(D279="M",COUNTIF($Q$3:Q279,"M"))-IF(D279="F",COUNTIF($Q$3:Q279,"F")))</f>
      </c>
      <c r="N279" s="2">
        <f t="shared" si="5"/>
        <v>0</v>
      </c>
    </row>
    <row r="280" spans="7:14" ht="15">
      <c r="G280" s="43"/>
      <c r="H280" s="28"/>
      <c r="I280" s="42"/>
      <c r="K280" s="2"/>
      <c r="L280" s="2"/>
      <c r="M280" s="27">
        <f>IF(B280="","",COUNTIF($D$3:D280,D280)-IF(D280="M",COUNTIF($Q$3:Q280,"M"))-IF(D280="F",COUNTIF($Q$3:Q280,"F")))</f>
      </c>
      <c r="N280" s="2">
        <f t="shared" si="5"/>
        <v>0</v>
      </c>
    </row>
    <row r="281" spans="7:14" ht="15">
      <c r="G281" s="43"/>
      <c r="H281" s="28"/>
      <c r="I281" s="42"/>
      <c r="K281" s="2"/>
      <c r="L281" s="2"/>
      <c r="M281" s="27">
        <f>IF(B281="","",COUNTIF($D$3:D281,D281)-IF(D281="M",COUNTIF($Q$3:Q281,"M"))-IF(D281="F",COUNTIF($Q$3:Q281,"F")))</f>
      </c>
      <c r="N281" s="2">
        <f t="shared" si="5"/>
        <v>0</v>
      </c>
    </row>
    <row r="282" spans="7:14" ht="15">
      <c r="G282" s="43"/>
      <c r="H282" s="28"/>
      <c r="I282" s="42"/>
      <c r="K282" s="2"/>
      <c r="L282" s="2"/>
      <c r="M282" s="27">
        <f>IF(B282="","",COUNTIF($D$3:D282,D282)-IF(D282="M",COUNTIF($Q$3:Q282,"M"))-IF(D282="F",COUNTIF($Q$3:Q282,"F")))</f>
      </c>
      <c r="N282" s="2">
        <f t="shared" si="5"/>
        <v>0</v>
      </c>
    </row>
    <row r="283" spans="7:14" ht="15">
      <c r="G283" s="43"/>
      <c r="H283" s="28"/>
      <c r="I283" s="42"/>
      <c r="K283" s="2"/>
      <c r="L283" s="2"/>
      <c r="M283" s="27">
        <f>IF(B283="","",COUNTIF($D$3:D283,D283)-IF(D283="M",COUNTIF($Q$3:Q283,"M"))-IF(D283="F",COUNTIF($Q$3:Q283,"F")))</f>
      </c>
      <c r="N283" s="2">
        <f t="shared" si="5"/>
        <v>0</v>
      </c>
    </row>
    <row r="284" spans="7:14" ht="15">
      <c r="G284" s="43"/>
      <c r="H284" s="28"/>
      <c r="I284" s="42"/>
      <c r="K284" s="2"/>
      <c r="L284" s="2"/>
      <c r="M284" s="27">
        <f>IF(B284="","",COUNTIF($D$3:D284,D284)-IF(D284="M",COUNTIF($Q$3:Q284,"M"))-IF(D284="F",COUNTIF($Q$3:Q284,"F")))</f>
      </c>
      <c r="N284" s="2">
        <f t="shared" si="5"/>
        <v>0</v>
      </c>
    </row>
    <row r="285" spans="7:14" ht="15">
      <c r="G285" s="43"/>
      <c r="H285" s="28"/>
      <c r="I285" s="42"/>
      <c r="K285" s="2"/>
      <c r="L285" s="2"/>
      <c r="M285" s="27">
        <f>IF(B285="","",COUNTIF($D$3:D285,D285)-IF(D285="M",COUNTIF($Q$3:Q285,"M"))-IF(D285="F",COUNTIF($Q$3:Q285,"F")))</f>
      </c>
      <c r="N285" s="2">
        <f t="shared" si="5"/>
        <v>0</v>
      </c>
    </row>
    <row r="286" spans="7:14" ht="15">
      <c r="G286" s="43"/>
      <c r="H286" s="28"/>
      <c r="I286" s="42"/>
      <c r="K286" s="2"/>
      <c r="L286" s="2"/>
      <c r="M286" s="27">
        <f>IF(B286="","",COUNTIF($D$3:D286,D286)-IF(D286="M",COUNTIF($Q$3:Q286,"M"))-IF(D286="F",COUNTIF($Q$3:Q286,"F")))</f>
      </c>
      <c r="N286" s="2">
        <f t="shared" si="5"/>
        <v>0</v>
      </c>
    </row>
    <row r="287" spans="7:14" ht="15">
      <c r="G287" s="43"/>
      <c r="H287" s="28"/>
      <c r="I287" s="42"/>
      <c r="K287" s="2"/>
      <c r="L287" s="2"/>
      <c r="M287" s="27">
        <f>IF(B287="","",COUNTIF($D$3:D287,D287)-IF(D287="M",COUNTIF($Q$3:Q287,"M"))-IF(D287="F",COUNTIF($Q$3:Q287,"F")))</f>
      </c>
      <c r="N287" s="2">
        <f t="shared" si="5"/>
        <v>0</v>
      </c>
    </row>
    <row r="288" spans="7:14" ht="15">
      <c r="G288" s="43"/>
      <c r="H288" s="28"/>
      <c r="I288" s="42"/>
      <c r="K288" s="2"/>
      <c r="L288" s="2"/>
      <c r="M288" s="27">
        <f>IF(B288="","",COUNTIF($D$3:D288,D288)-IF(D288="M",COUNTIF($Q$3:Q288,"M"))-IF(D288="F",COUNTIF($Q$3:Q288,"F")))</f>
      </c>
      <c r="N288" s="2">
        <f t="shared" si="5"/>
        <v>0</v>
      </c>
    </row>
    <row r="289" spans="7:14" ht="15">
      <c r="G289" s="43"/>
      <c r="H289" s="28"/>
      <c r="I289" s="42"/>
      <c r="K289" s="2"/>
      <c r="L289" s="2"/>
      <c r="M289" s="27">
        <f>IF(B289="","",COUNTIF($D$3:D289,D289)-IF(D289="M",COUNTIF($Q$3:Q289,"M"))-IF(D289="F",COUNTIF($Q$3:Q289,"F")))</f>
      </c>
      <c r="N289" s="2">
        <f t="shared" si="5"/>
        <v>0</v>
      </c>
    </row>
    <row r="290" spans="7:14" ht="15">
      <c r="G290" s="43"/>
      <c r="H290" s="28"/>
      <c r="I290" s="42"/>
      <c r="K290" s="2"/>
      <c r="L290" s="2"/>
      <c r="M290" s="27">
        <f>IF(B290="","",COUNTIF($D$3:D290,D290)-IF(D290="M",COUNTIF($Q$3:Q290,"M"))-IF(D290="F",COUNTIF($Q$3:Q290,"F")))</f>
      </c>
      <c r="N290" s="2">
        <f t="shared" si="5"/>
        <v>0</v>
      </c>
    </row>
    <row r="291" spans="7:14" ht="15">
      <c r="G291" s="43"/>
      <c r="H291" s="28"/>
      <c r="I291" s="42"/>
      <c r="K291" s="2"/>
      <c r="L291" s="2"/>
      <c r="M291" s="27">
        <f>IF(B291="","",COUNTIF($D$3:D291,D291)-IF(D291="M",COUNTIF($Q$3:Q291,"M"))-IF(D291="F",COUNTIF($Q$3:Q291,"F")))</f>
      </c>
      <c r="N291" s="2">
        <f t="shared" si="5"/>
        <v>0</v>
      </c>
    </row>
    <row r="292" spans="7:14" ht="15">
      <c r="G292" s="43"/>
      <c r="H292" s="28"/>
      <c r="I292" s="42"/>
      <c r="K292" s="2"/>
      <c r="L292" s="2"/>
      <c r="M292" s="27">
        <f>IF(B292="","",COUNTIF($D$3:D292,D292)-IF(D292="M",COUNTIF($Q$3:Q292,"M"))-IF(D292="F",COUNTIF($Q$3:Q292,"F")))</f>
      </c>
      <c r="N292" s="2">
        <f t="shared" si="5"/>
        <v>0</v>
      </c>
    </row>
    <row r="293" spans="7:14" ht="15">
      <c r="G293" s="43"/>
      <c r="H293" s="28"/>
      <c r="I293" s="42"/>
      <c r="K293" s="2"/>
      <c r="L293" s="2"/>
      <c r="M293" s="27">
        <f>IF(B293="","",COUNTIF($D$3:D293,D293)-IF(D293="M",COUNTIF($Q$3:Q293,"M"))-IF(D293="F",COUNTIF($Q$3:Q293,"F")))</f>
      </c>
      <c r="N293" s="2">
        <f t="shared" si="5"/>
        <v>0</v>
      </c>
    </row>
    <row r="294" spans="7:14" ht="15">
      <c r="G294" s="43"/>
      <c r="H294" s="28"/>
      <c r="I294" s="42"/>
      <c r="K294" s="2"/>
      <c r="L294" s="2"/>
      <c r="M294" s="27">
        <f>IF(B294="","",COUNTIF($D$3:D294,D294)-IF(D294="M",COUNTIF($Q$3:Q294,"M"))-IF(D294="F",COUNTIF($Q$3:Q294,"F")))</f>
      </c>
      <c r="N294" s="2">
        <f t="shared" si="5"/>
        <v>0</v>
      </c>
    </row>
    <row r="295" spans="7:14" ht="15">
      <c r="G295" s="43"/>
      <c r="H295" s="28"/>
      <c r="I295" s="42"/>
      <c r="K295" s="2"/>
      <c r="L295" s="2"/>
      <c r="M295" s="27">
        <f>IF(B295="","",COUNTIF($D$3:D295,D295)-IF(D295="M",COUNTIF($Q$3:Q295,"M"))-IF(D295="F",COUNTIF($Q$3:Q295,"F")))</f>
      </c>
      <c r="N295" s="2">
        <f t="shared" si="5"/>
        <v>0</v>
      </c>
    </row>
    <row r="296" spans="7:14" ht="15">
      <c r="G296" s="43"/>
      <c r="H296" s="28"/>
      <c r="I296" s="42"/>
      <c r="K296" s="2"/>
      <c r="L296" s="2"/>
      <c r="M296" s="27">
        <f>IF(B296="","",COUNTIF($D$3:D296,D296)-IF(D296="M",COUNTIF($Q$3:Q296,"M"))-IF(D296="F",COUNTIF($Q$3:Q296,"F")))</f>
      </c>
      <c r="N296" s="2">
        <f t="shared" si="5"/>
        <v>0</v>
      </c>
    </row>
    <row r="297" spans="7:14" ht="15">
      <c r="G297" s="43"/>
      <c r="H297" s="28"/>
      <c r="I297" s="42"/>
      <c r="K297" s="2"/>
      <c r="L297" s="2"/>
      <c r="M297" s="27">
        <f>IF(B297="","",COUNTIF($D$3:D297,D297)-IF(D297="M",COUNTIF($Q$3:Q297,"M"))-IF(D297="F",COUNTIF($Q$3:Q297,"F")))</f>
      </c>
      <c r="N297" s="2">
        <f t="shared" si="5"/>
        <v>0</v>
      </c>
    </row>
    <row r="298" spans="7:14" ht="15">
      <c r="G298" s="43"/>
      <c r="H298" s="28"/>
      <c r="I298" s="42"/>
      <c r="K298" s="2"/>
      <c r="L298" s="2"/>
      <c r="M298" s="27">
        <f>IF(B298="","",COUNTIF($D$3:D298,D298)-IF(D298="M",COUNTIF($Q$3:Q298,"M"))-IF(D298="F",COUNTIF($Q$3:Q298,"F")))</f>
      </c>
      <c r="N298" s="2">
        <f t="shared" si="5"/>
        <v>0</v>
      </c>
    </row>
    <row r="299" spans="7:14" ht="15">
      <c r="G299" s="43"/>
      <c r="H299" s="28"/>
      <c r="I299" s="42"/>
      <c r="K299" s="2"/>
      <c r="L299" s="2"/>
      <c r="M299" s="27">
        <f>IF(B299="","",COUNTIF($D$3:D299,D299)-IF(D299="M",COUNTIF($Q$3:Q299,"M"))-IF(D299="F",COUNTIF($Q$3:Q299,"F")))</f>
      </c>
      <c r="N299" s="2">
        <f t="shared" si="5"/>
        <v>0</v>
      </c>
    </row>
    <row r="300" spans="7:14" ht="15">
      <c r="G300" s="43"/>
      <c r="H300" s="28"/>
      <c r="I300" s="42"/>
      <c r="K300" s="2"/>
      <c r="L300" s="2"/>
      <c r="M300" s="27">
        <f>IF(B300="","",COUNTIF($D$3:D300,D300)-IF(D300="M",COUNTIF($Q$3:Q300,"M"))-IF(D300="F",COUNTIF($Q$3:Q300,"F")))</f>
      </c>
      <c r="N300" s="2">
        <f t="shared" si="5"/>
        <v>0</v>
      </c>
    </row>
    <row r="301" spans="7:14" ht="15">
      <c r="G301" s="43"/>
      <c r="H301" s="28"/>
      <c r="I301" s="42"/>
      <c r="K301" s="2"/>
      <c r="L301" s="2"/>
      <c r="M301" s="27">
        <f>IF(B301="","",COUNTIF($D$3:D301,D301)-IF(D301="M",COUNTIF($Q$3:Q301,"M"))-IF(D301="F",COUNTIF($Q$3:Q301,"F")))</f>
      </c>
      <c r="N301" s="2">
        <f t="shared" si="5"/>
        <v>0</v>
      </c>
    </row>
    <row r="302" spans="7:14" ht="15">
      <c r="G302" s="43"/>
      <c r="H302" s="28"/>
      <c r="I302" s="42"/>
      <c r="K302" s="2"/>
      <c r="L302" s="2"/>
      <c r="M302" s="27">
        <f>IF(B302="","",COUNTIF($D$3:D302,D302)-IF(D302="M",COUNTIF($Q$3:Q302,"M"))-IF(D302="F",COUNTIF($Q$3:Q302,"F")))</f>
      </c>
      <c r="N302" s="2">
        <f t="shared" si="5"/>
        <v>0</v>
      </c>
    </row>
    <row r="303" spans="7:14" ht="15">
      <c r="G303" s="43"/>
      <c r="H303" s="28"/>
      <c r="I303" s="42"/>
      <c r="K303" s="2"/>
      <c r="L303" s="2"/>
      <c r="M303" s="27">
        <f>IF(B303="","",COUNTIF($D$3:D303,D303)-IF(D303="M",COUNTIF($Q$3:Q303,"M"))-IF(D303="F",COUNTIF($Q$3:Q303,"F")))</f>
      </c>
      <c r="N303" s="2">
        <f t="shared" si="5"/>
        <v>0</v>
      </c>
    </row>
    <row r="304" spans="7:14" ht="15">
      <c r="G304" s="43"/>
      <c r="H304" s="28"/>
      <c r="I304" s="42"/>
      <c r="K304" s="2"/>
      <c r="L304" s="2"/>
      <c r="M304" s="27">
        <f>IF(B304="","",COUNTIF($D$3:D304,D304)-IF(D304="M",COUNTIF($Q$3:Q304,"M"))-IF(D304="F",COUNTIF($Q$3:Q304,"F")))</f>
      </c>
      <c r="N304" s="2">
        <f t="shared" si="5"/>
        <v>0</v>
      </c>
    </row>
    <row r="305" spans="7:14" ht="15">
      <c r="G305" s="43"/>
      <c r="H305" s="28"/>
      <c r="I305" s="42"/>
      <c r="K305" s="2"/>
      <c r="L305" s="2"/>
      <c r="M305" s="27">
        <f>IF(B305="","",COUNTIF($D$3:D305,D305)-IF(D305="M",COUNTIF($Q$3:Q305,"M"))-IF(D305="F",COUNTIF($Q$3:Q305,"F")))</f>
      </c>
      <c r="N305" s="2">
        <f t="shared" si="5"/>
        <v>0</v>
      </c>
    </row>
    <row r="306" spans="7:14" ht="15">
      <c r="G306" s="43"/>
      <c r="H306" s="28"/>
      <c r="I306" s="42"/>
      <c r="K306" s="2"/>
      <c r="L306" s="2"/>
      <c r="M306" s="27">
        <f>IF(B306="","",COUNTIF($D$3:D306,D306)-IF(D306="M",COUNTIF($Q$3:Q306,"M"))-IF(D306="F",COUNTIF($Q$3:Q306,"F")))</f>
      </c>
      <c r="N306" s="2">
        <f t="shared" si="5"/>
        <v>0</v>
      </c>
    </row>
    <row r="307" spans="7:14" ht="15">
      <c r="G307" s="43"/>
      <c r="H307" s="28"/>
      <c r="I307" s="42"/>
      <c r="K307" s="2"/>
      <c r="L307" s="2"/>
      <c r="M307" s="27">
        <f>IF(B307="","",COUNTIF($D$3:D307,D307)-IF(D307="M",COUNTIF($Q$3:Q307,"M"))-IF(D307="F",COUNTIF($Q$3:Q307,"F")))</f>
      </c>
      <c r="N307" s="2">
        <f t="shared" si="5"/>
        <v>0</v>
      </c>
    </row>
    <row r="308" spans="7:14" ht="15">
      <c r="G308" s="43"/>
      <c r="H308" s="28"/>
      <c r="I308" s="42"/>
      <c r="K308" s="2"/>
      <c r="L308" s="2"/>
      <c r="M308" s="27">
        <f>IF(B308="","",COUNTIF($D$3:D308,D308)-IF(D308="M",COUNTIF($Q$3:Q308,"M"))-IF(D308="F",COUNTIF($Q$3:Q308,"F")))</f>
      </c>
      <c r="N308" s="2">
        <f t="shared" si="5"/>
        <v>0</v>
      </c>
    </row>
    <row r="309" spans="7:14" ht="15">
      <c r="G309" s="43"/>
      <c r="H309" s="28"/>
      <c r="I309" s="42"/>
      <c r="K309" s="2"/>
      <c r="L309" s="2"/>
      <c r="M309" s="27">
        <f>IF(B309="","",COUNTIF($D$3:D309,D309)-IF(D309="M",COUNTIF($Q$3:Q309,"M"))-IF(D309="F",COUNTIF($Q$3:Q309,"F")))</f>
      </c>
      <c r="N309" s="2">
        <f t="shared" si="5"/>
        <v>0</v>
      </c>
    </row>
    <row r="310" spans="7:14" ht="15">
      <c r="G310" s="43"/>
      <c r="H310" s="28"/>
      <c r="I310" s="42"/>
      <c r="K310" s="2"/>
      <c r="L310" s="2"/>
      <c r="M310" s="27">
        <f>IF(B310="","",COUNTIF($D$3:D310,D310)-IF(D310="M",COUNTIF($Q$3:Q310,"M"))-IF(D310="F",COUNTIF($Q$3:Q310,"F")))</f>
      </c>
      <c r="N310" s="2">
        <f t="shared" si="5"/>
        <v>0</v>
      </c>
    </row>
    <row r="311" spans="7:14" ht="15">
      <c r="G311" s="43"/>
      <c r="H311" s="28"/>
      <c r="I311" s="42"/>
      <c r="K311" s="2"/>
      <c r="L311" s="2"/>
      <c r="M311" s="27">
        <f>IF(B311="","",COUNTIF($D$3:D311,D311)-IF(D311="M",COUNTIF($Q$3:Q311,"M"))-IF(D311="F",COUNTIF($Q$3:Q311,"F")))</f>
      </c>
      <c r="N311" s="2">
        <f t="shared" si="5"/>
        <v>0</v>
      </c>
    </row>
    <row r="312" spans="7:14" ht="15">
      <c r="G312" s="43"/>
      <c r="H312" s="28"/>
      <c r="I312" s="42"/>
      <c r="K312" s="2"/>
      <c r="L312" s="2"/>
      <c r="M312" s="27">
        <f>IF(B312="","",COUNTIF($D$3:D312,D312)-IF(D312="M",COUNTIF($Q$3:Q312,"M"))-IF(D312="F",COUNTIF($Q$3:Q312,"F")))</f>
      </c>
      <c r="N312" s="2">
        <f t="shared" si="5"/>
        <v>0</v>
      </c>
    </row>
    <row r="313" spans="7:14" ht="15">
      <c r="G313" s="43"/>
      <c r="H313" s="28"/>
      <c r="I313" s="42"/>
      <c r="K313" s="2"/>
      <c r="L313" s="2"/>
      <c r="M313" s="27">
        <f>IF(B313="","",COUNTIF($D$3:D313,D313)-IF(D313="M",COUNTIF($Q$3:Q313,"M"))-IF(D313="F",COUNTIF($Q$3:Q313,"F")))</f>
      </c>
      <c r="N313" s="2">
        <f t="shared" si="5"/>
        <v>0</v>
      </c>
    </row>
    <row r="314" spans="7:14" ht="15">
      <c r="G314" s="43"/>
      <c r="H314" s="28"/>
      <c r="I314" s="42"/>
      <c r="K314" s="2"/>
      <c r="L314" s="2"/>
      <c r="M314" s="27">
        <f>IF(B314="","",COUNTIF($D$3:D314,D314)-IF(D314="M",COUNTIF($Q$3:Q314,"M"))-IF(D314="F",COUNTIF($Q$3:Q314,"F")))</f>
      </c>
      <c r="N314" s="2">
        <f t="shared" si="5"/>
        <v>0</v>
      </c>
    </row>
    <row r="315" spans="7:14" ht="15">
      <c r="G315" s="43"/>
      <c r="H315" s="28"/>
      <c r="I315" s="42"/>
      <c r="K315" s="2"/>
      <c r="L315" s="2"/>
      <c r="M315" s="27">
        <f>IF(B315="","",COUNTIF($D$3:D315,D315)-IF(D315="M",COUNTIF($Q$3:Q315,"M"))-IF(D315="F",COUNTIF($Q$3:Q315,"F")))</f>
      </c>
      <c r="N315" s="2">
        <f t="shared" si="5"/>
        <v>0</v>
      </c>
    </row>
    <row r="316" spans="7:14" ht="15">
      <c r="G316" s="43"/>
      <c r="H316" s="28"/>
      <c r="I316" s="42"/>
      <c r="K316" s="2"/>
      <c r="L316" s="2"/>
      <c r="M316" s="27">
        <f>IF(B316="","",COUNTIF($D$3:D316,D316)-IF(D316="M",COUNTIF($Q$3:Q316,"M"))-IF(D316="F",COUNTIF($Q$3:Q316,"F")))</f>
      </c>
      <c r="N316" s="2">
        <f t="shared" si="5"/>
        <v>0</v>
      </c>
    </row>
    <row r="317" spans="7:14" ht="15">
      <c r="G317" s="43"/>
      <c r="H317" s="28"/>
      <c r="I317" s="42"/>
      <c r="K317" s="2"/>
      <c r="L317" s="2"/>
      <c r="M317" s="27">
        <f>IF(B317="","",COUNTIF($D$3:D317,D317)-IF(D317="M",COUNTIF($Q$3:Q317,"M"))-IF(D317="F",COUNTIF($Q$3:Q317,"F")))</f>
      </c>
      <c r="N317" s="2">
        <f t="shared" si="5"/>
        <v>0</v>
      </c>
    </row>
    <row r="318" spans="7:14" ht="15">
      <c r="G318" s="43"/>
      <c r="H318" s="28"/>
      <c r="I318" s="42"/>
      <c r="K318" s="2"/>
      <c r="L318" s="2"/>
      <c r="M318" s="27">
        <f>IF(B318="","",COUNTIF($D$3:D318,D318)-IF(D318="M",COUNTIF($Q$3:Q318,"M"))-IF(D318="F",COUNTIF($Q$3:Q318,"F")))</f>
      </c>
      <c r="N318" s="2">
        <f t="shared" si="5"/>
        <v>0</v>
      </c>
    </row>
    <row r="319" spans="7:14" ht="15">
      <c r="G319" s="43"/>
      <c r="H319" s="28"/>
      <c r="I319" s="42"/>
      <c r="K319" s="2"/>
      <c r="L319" s="2"/>
      <c r="M319" s="27">
        <f>IF(B319="","",COUNTIF($D$3:D319,D319)-IF(D319="M",COUNTIF($Q$3:Q319,"M"))-IF(D319="F",COUNTIF($Q$3:Q319,"F")))</f>
      </c>
      <c r="N319" s="2">
        <f t="shared" si="5"/>
        <v>0</v>
      </c>
    </row>
    <row r="320" spans="7:14" ht="15">
      <c r="G320" s="43"/>
      <c r="H320" s="28"/>
      <c r="I320" s="42"/>
      <c r="K320" s="2"/>
      <c r="L320" s="2"/>
      <c r="M320" s="27">
        <f>IF(B320="","",COUNTIF($D$3:D320,D320)-IF(D320="M",COUNTIF($Q$3:Q320,"M"))-IF(D320="F",COUNTIF($Q$3:Q320,"F")))</f>
      </c>
      <c r="N320" s="2">
        <f t="shared" si="5"/>
        <v>0</v>
      </c>
    </row>
    <row r="321" spans="7:14" ht="15">
      <c r="G321" s="43"/>
      <c r="H321" s="28"/>
      <c r="I321" s="42"/>
      <c r="K321" s="2"/>
      <c r="L321" s="2"/>
      <c r="M321" s="27">
        <f>IF(B321="","",COUNTIF($D$3:D321,D321)-IF(D321="M",COUNTIF($Q$3:Q321,"M"))-IF(D321="F",COUNTIF($Q$3:Q321,"F")))</f>
      </c>
      <c r="N321" s="2">
        <f t="shared" si="5"/>
        <v>0</v>
      </c>
    </row>
    <row r="322" spans="7:14" ht="15">
      <c r="G322" s="43"/>
      <c r="H322" s="28"/>
      <c r="I322" s="42"/>
      <c r="K322" s="2"/>
      <c r="L322" s="2"/>
      <c r="M322" s="27">
        <f>IF(B322="","",COUNTIF($D$3:D322,D322)-IF(D322="M",COUNTIF($Q$3:Q322,"M"))-IF(D322="F",COUNTIF($Q$3:Q322,"F")))</f>
      </c>
      <c r="N322" s="2">
        <f t="shared" si="5"/>
        <v>0</v>
      </c>
    </row>
    <row r="323" spans="7:14" ht="15">
      <c r="G323" s="43"/>
      <c r="H323" s="28"/>
      <c r="I323" s="42"/>
      <c r="K323" s="2"/>
      <c r="L323" s="2"/>
      <c r="M323" s="27">
        <f>IF(B323="","",COUNTIF($D$3:D323,D323)-IF(D323="M",COUNTIF($Q$3:Q323,"M"))-IF(D323="F",COUNTIF($Q$3:Q323,"F")))</f>
      </c>
      <c r="N323" s="2">
        <f t="shared" si="5"/>
        <v>0</v>
      </c>
    </row>
    <row r="324" spans="7:14" ht="15">
      <c r="G324" s="43"/>
      <c r="H324" s="28"/>
      <c r="I324" s="42"/>
      <c r="K324" s="2"/>
      <c r="L324" s="2"/>
      <c r="M324" s="27">
        <f>IF(B324="","",COUNTIF($D$3:D324,D324)-IF(D324="M",COUNTIF($Q$3:Q324,"M"))-IF(D324="F",COUNTIF($Q$3:Q324,"F")))</f>
      </c>
      <c r="N324" s="2">
        <f t="shared" si="5"/>
        <v>0</v>
      </c>
    </row>
    <row r="325" spans="7:14" ht="15">
      <c r="G325" s="43"/>
      <c r="H325" s="28"/>
      <c r="I325" s="42"/>
      <c r="K325" s="2"/>
      <c r="L325" s="2"/>
      <c r="M325" s="27">
        <f>IF(B325="","",COUNTIF($D$3:D325,D325)-IF(D325="M",COUNTIF($Q$3:Q325,"M"))-IF(D325="F",COUNTIF($Q$3:Q325,"F")))</f>
      </c>
      <c r="N325" s="2">
        <f t="shared" si="5"/>
        <v>0</v>
      </c>
    </row>
    <row r="326" spans="7:14" ht="15">
      <c r="G326" s="43"/>
      <c r="H326" s="28"/>
      <c r="I326" s="42"/>
      <c r="K326" s="2"/>
      <c r="L326" s="2"/>
      <c r="M326" s="27">
        <f>IF(B326="","",COUNTIF($D$3:D326,D326)-IF(D326="M",COUNTIF($Q$3:Q326,"M"))-IF(D326="F",COUNTIF($Q$3:Q326,"F")))</f>
      </c>
      <c r="N326" s="2">
        <f t="shared" si="5"/>
        <v>0</v>
      </c>
    </row>
    <row r="327" spans="7:14" ht="15">
      <c r="G327" s="43"/>
      <c r="H327" s="28"/>
      <c r="I327" s="42"/>
      <c r="K327" s="2"/>
      <c r="L327" s="2"/>
      <c r="M327" s="27">
        <f>IF(B327="","",COUNTIF($D$3:D327,D327)-IF(D327="M",COUNTIF($Q$3:Q327,"M"))-IF(D327="F",COUNTIF($Q$3:Q327,"F")))</f>
      </c>
      <c r="N327" s="2">
        <f t="shared" si="5"/>
        <v>0</v>
      </c>
    </row>
    <row r="328" spans="7:14" ht="15">
      <c r="G328" s="43"/>
      <c r="H328" s="28"/>
      <c r="I328" s="42"/>
      <c r="K328" s="2"/>
      <c r="L328" s="2"/>
      <c r="M328" s="27">
        <f>IF(B328="","",COUNTIF($D$3:D328,D328)-IF(D328="M",COUNTIF($Q$3:Q328,"M"))-IF(D328="F",COUNTIF($Q$3:Q328,"F")))</f>
      </c>
      <c r="N328" s="2">
        <f t="shared" si="5"/>
        <v>0</v>
      </c>
    </row>
    <row r="329" spans="7:14" ht="15">
      <c r="G329" s="43"/>
      <c r="H329" s="28"/>
      <c r="I329" s="42"/>
      <c r="K329" s="2"/>
      <c r="L329" s="2"/>
      <c r="M329" s="27">
        <f>IF(B329="","",COUNTIF($D$3:D329,D329)-IF(D329="M",COUNTIF($Q$3:Q329,"M"))-IF(D329="F",COUNTIF($Q$3:Q329,"F")))</f>
      </c>
      <c r="N329" s="2">
        <f t="shared" si="5"/>
        <v>0</v>
      </c>
    </row>
    <row r="330" spans="7:14" ht="15">
      <c r="G330" s="43"/>
      <c r="H330" s="28"/>
      <c r="I330" s="42"/>
      <c r="K330" s="2"/>
      <c r="L330" s="2"/>
      <c r="M330" s="27">
        <f>IF(B330="","",COUNTIF($D$3:D330,D330)-IF(D330="M",COUNTIF($Q$3:Q330,"M"))-IF(D330="F",COUNTIF($Q$3:Q330,"F")))</f>
      </c>
      <c r="N330" s="2">
        <f t="shared" si="5"/>
        <v>0</v>
      </c>
    </row>
    <row r="331" spans="7:14" ht="15">
      <c r="G331" s="43"/>
      <c r="H331" s="28"/>
      <c r="I331" s="42"/>
      <c r="K331" s="2"/>
      <c r="L331" s="2"/>
      <c r="M331" s="27">
        <f>IF(B331="","",COUNTIF($D$3:D331,D331)-IF(D331="M",COUNTIF($Q$3:Q331,"M"))-IF(D331="F",COUNTIF($Q$3:Q331,"F")))</f>
      </c>
      <c r="N331" s="2">
        <f t="shared" si="5"/>
        <v>0</v>
      </c>
    </row>
    <row r="332" spans="7:14" ht="15">
      <c r="G332" s="43"/>
      <c r="H332" s="28"/>
      <c r="I332" s="42"/>
      <c r="K332" s="2"/>
      <c r="L332" s="2"/>
      <c r="M332" s="27">
        <f>IF(B332="","",COUNTIF($D$3:D332,D332)-IF(D332="M",COUNTIF($Q$3:Q332,"M"))-IF(D332="F",COUNTIF($Q$3:Q332,"F")))</f>
      </c>
      <c r="N332" s="2">
        <f t="shared" si="5"/>
        <v>0</v>
      </c>
    </row>
    <row r="333" spans="7:14" ht="15">
      <c r="G333" s="43"/>
      <c r="H333" s="28"/>
      <c r="I333" s="42"/>
      <c r="K333" s="2"/>
      <c r="L333" s="2"/>
      <c r="M333" s="27">
        <f>IF(B333="","",COUNTIF($D$3:D333,D333)-IF(D333="M",COUNTIF($Q$3:Q333,"M"))-IF(D333="F",COUNTIF($Q$3:Q333,"F")))</f>
      </c>
      <c r="N333" s="2">
        <f aca="true" t="shared" si="6" ref="N333:N396">A333</f>
        <v>0</v>
      </c>
    </row>
    <row r="334" spans="7:14" ht="15">
      <c r="G334" s="43"/>
      <c r="H334" s="28"/>
      <c r="I334" s="42"/>
      <c r="K334" s="2"/>
      <c r="L334" s="2"/>
      <c r="M334" s="27">
        <f>IF(B334="","",COUNTIF($D$3:D334,D334)-IF(D334="M",COUNTIF($Q$3:Q334,"M"))-IF(D334="F",COUNTIF($Q$3:Q334,"F")))</f>
      </c>
      <c r="N334" s="2">
        <f t="shared" si="6"/>
        <v>0</v>
      </c>
    </row>
    <row r="335" spans="7:14" ht="15">
      <c r="G335" s="43"/>
      <c r="H335" s="28"/>
      <c r="I335" s="42"/>
      <c r="K335" s="2"/>
      <c r="L335" s="2"/>
      <c r="M335" s="27">
        <f>IF(B335="","",COUNTIF($D$3:D335,D335)-IF(D335="M",COUNTIF($Q$3:Q335,"M"))-IF(D335="F",COUNTIF($Q$3:Q335,"F")))</f>
      </c>
      <c r="N335" s="2">
        <f t="shared" si="6"/>
        <v>0</v>
      </c>
    </row>
    <row r="336" spans="7:14" ht="15">
      <c r="G336" s="43"/>
      <c r="H336" s="28"/>
      <c r="I336" s="42"/>
      <c r="K336" s="2"/>
      <c r="L336" s="2"/>
      <c r="M336" s="27">
        <f>IF(B336="","",COUNTIF($D$3:D336,D336)-IF(D336="M",COUNTIF($Q$3:Q336,"M"))-IF(D336="F",COUNTIF($Q$3:Q336,"F")))</f>
      </c>
      <c r="N336" s="2">
        <f t="shared" si="6"/>
        <v>0</v>
      </c>
    </row>
    <row r="337" spans="7:14" ht="15">
      <c r="G337" s="43"/>
      <c r="H337" s="28"/>
      <c r="I337" s="42"/>
      <c r="K337" s="2"/>
      <c r="L337" s="2"/>
      <c r="M337" s="27">
        <f>IF(B337="","",COUNTIF($D$3:D337,D337)-IF(D337="M",COUNTIF($Q$3:Q337,"M"))-IF(D337="F",COUNTIF($Q$3:Q337,"F")))</f>
      </c>
      <c r="N337" s="2">
        <f t="shared" si="6"/>
        <v>0</v>
      </c>
    </row>
    <row r="338" spans="7:14" ht="15">
      <c r="G338" s="43"/>
      <c r="H338" s="28"/>
      <c r="I338" s="42"/>
      <c r="K338" s="2"/>
      <c r="L338" s="2"/>
      <c r="M338" s="27">
        <f>IF(B338="","",COUNTIF($D$3:D338,D338)-IF(D338="M",COUNTIF($Q$3:Q338,"M"))-IF(D338="F",COUNTIF($Q$3:Q338,"F")))</f>
      </c>
      <c r="N338" s="2">
        <f t="shared" si="6"/>
        <v>0</v>
      </c>
    </row>
    <row r="339" spans="7:14" ht="15">
      <c r="G339" s="43"/>
      <c r="H339" s="28"/>
      <c r="I339" s="42"/>
      <c r="K339" s="2"/>
      <c r="L339" s="2"/>
      <c r="M339" s="27">
        <f>IF(B339="","",COUNTIF($D$3:D339,D339)-IF(D339="M",COUNTIF($Q$3:Q339,"M"))-IF(D339="F",COUNTIF($Q$3:Q339,"F")))</f>
      </c>
      <c r="N339" s="2">
        <f t="shared" si="6"/>
        <v>0</v>
      </c>
    </row>
    <row r="340" spans="7:14" ht="15">
      <c r="G340" s="43"/>
      <c r="H340" s="28"/>
      <c r="I340" s="42"/>
      <c r="K340" s="2"/>
      <c r="L340" s="2"/>
      <c r="M340" s="27">
        <f>IF(B340="","",COUNTIF($D$3:D340,D340)-IF(D340="M",COUNTIF($Q$3:Q340,"M"))-IF(D340="F",COUNTIF($Q$3:Q340,"F")))</f>
      </c>
      <c r="N340" s="2">
        <f t="shared" si="6"/>
        <v>0</v>
      </c>
    </row>
    <row r="341" spans="7:14" ht="15">
      <c r="G341" s="43"/>
      <c r="H341" s="28"/>
      <c r="I341" s="42"/>
      <c r="K341" s="2"/>
      <c r="L341" s="2"/>
      <c r="M341" s="27">
        <f>IF(B341="","",COUNTIF($D$3:D341,D341)-IF(D341="M",COUNTIF($Q$3:Q341,"M"))-IF(D341="F",COUNTIF($Q$3:Q341,"F")))</f>
      </c>
      <c r="N341" s="2">
        <f t="shared" si="6"/>
        <v>0</v>
      </c>
    </row>
    <row r="342" spans="7:14" ht="15">
      <c r="G342" s="43"/>
      <c r="H342" s="28"/>
      <c r="I342" s="42"/>
      <c r="K342" s="2"/>
      <c r="L342" s="2"/>
      <c r="M342" s="27">
        <f>IF(B342="","",COUNTIF($D$3:D342,D342)-IF(D342="M",COUNTIF($Q$3:Q342,"M"))-IF(D342="F",COUNTIF($Q$3:Q342,"F")))</f>
      </c>
      <c r="N342" s="2">
        <f t="shared" si="6"/>
        <v>0</v>
      </c>
    </row>
    <row r="343" spans="7:14" ht="15">
      <c r="G343" s="43"/>
      <c r="H343" s="28"/>
      <c r="I343" s="42"/>
      <c r="K343" s="2"/>
      <c r="L343" s="2"/>
      <c r="M343" s="27">
        <f>IF(B343="","",COUNTIF($D$3:D343,D343)-IF(D343="M",COUNTIF($Q$3:Q343,"M"))-IF(D343="F",COUNTIF($Q$3:Q343,"F")))</f>
      </c>
      <c r="N343" s="2">
        <f t="shared" si="6"/>
        <v>0</v>
      </c>
    </row>
    <row r="344" spans="7:14" ht="15">
      <c r="G344" s="43"/>
      <c r="H344" s="28"/>
      <c r="I344" s="42"/>
      <c r="K344" s="2"/>
      <c r="L344" s="2"/>
      <c r="M344" s="27">
        <f>IF(B344="","",COUNTIF($D$3:D344,D344)-IF(D344="M",COUNTIF($Q$3:Q344,"M"))-IF(D344="F",COUNTIF($Q$3:Q344,"F")))</f>
      </c>
      <c r="N344" s="2">
        <f t="shared" si="6"/>
        <v>0</v>
      </c>
    </row>
    <row r="345" spans="7:14" ht="15">
      <c r="G345" s="43"/>
      <c r="H345" s="28"/>
      <c r="I345" s="42"/>
      <c r="K345" s="2"/>
      <c r="L345" s="2"/>
      <c r="M345" s="27">
        <f>IF(B345="","",COUNTIF($D$3:D345,D345)-IF(D345="M",COUNTIF($Q$3:Q345,"M"))-IF(D345="F",COUNTIF($Q$3:Q345,"F")))</f>
      </c>
      <c r="N345" s="2">
        <f t="shared" si="6"/>
        <v>0</v>
      </c>
    </row>
    <row r="346" spans="7:14" ht="15">
      <c r="G346" s="43"/>
      <c r="H346" s="28"/>
      <c r="I346" s="42"/>
      <c r="K346" s="2"/>
      <c r="L346" s="2"/>
      <c r="M346" s="27">
        <f>IF(B346="","",COUNTIF($D$3:D346,D346)-IF(D346="M",COUNTIF($Q$3:Q346,"M"))-IF(D346="F",COUNTIF($Q$3:Q346,"F")))</f>
      </c>
      <c r="N346" s="2">
        <f t="shared" si="6"/>
        <v>0</v>
      </c>
    </row>
    <row r="347" spans="7:14" ht="15">
      <c r="G347" s="43"/>
      <c r="H347" s="28"/>
      <c r="I347" s="42"/>
      <c r="K347" s="2"/>
      <c r="L347" s="2"/>
      <c r="M347" s="27">
        <f>IF(B347="","",COUNTIF($D$3:D347,D347)-IF(D347="M",COUNTIF($Q$3:Q347,"M"))-IF(D347="F",COUNTIF($Q$3:Q347,"F")))</f>
      </c>
      <c r="N347" s="2">
        <f t="shared" si="6"/>
        <v>0</v>
      </c>
    </row>
    <row r="348" spans="7:14" ht="15">
      <c r="G348" s="43"/>
      <c r="H348" s="28"/>
      <c r="I348" s="42"/>
      <c r="K348" s="2"/>
      <c r="L348" s="2"/>
      <c r="M348" s="27">
        <f>IF(B348="","",COUNTIF($D$3:D348,D348)-IF(D348="M",COUNTIF($Q$3:Q348,"M"))-IF(D348="F",COUNTIF($Q$3:Q348,"F")))</f>
      </c>
      <c r="N348" s="2">
        <f t="shared" si="6"/>
        <v>0</v>
      </c>
    </row>
    <row r="349" spans="7:14" ht="15">
      <c r="G349" s="43"/>
      <c r="H349" s="28"/>
      <c r="I349" s="42"/>
      <c r="K349" s="2"/>
      <c r="L349" s="2"/>
      <c r="M349" s="27">
        <f>IF(B349="","",COUNTIF($D$3:D349,D349)-IF(D349="M",COUNTIF($Q$3:Q349,"M"))-IF(D349="F",COUNTIF($Q$3:Q349,"F")))</f>
      </c>
      <c r="N349" s="2">
        <f t="shared" si="6"/>
        <v>0</v>
      </c>
    </row>
    <row r="350" spans="7:14" ht="15">
      <c r="G350" s="43"/>
      <c r="H350" s="28"/>
      <c r="I350" s="42"/>
      <c r="K350" s="2"/>
      <c r="L350" s="2"/>
      <c r="M350" s="27">
        <f>IF(B350="","",COUNTIF($D$3:D350,D350)-IF(D350="M",COUNTIF($Q$3:Q350,"M"))-IF(D350="F",COUNTIF($Q$3:Q350,"F")))</f>
      </c>
      <c r="N350" s="2">
        <f t="shared" si="6"/>
        <v>0</v>
      </c>
    </row>
    <row r="351" spans="7:14" ht="15">
      <c r="G351" s="43"/>
      <c r="H351" s="28"/>
      <c r="I351" s="42"/>
      <c r="K351" s="2"/>
      <c r="L351" s="2"/>
      <c r="M351" s="27">
        <f>IF(B351="","",COUNTIF($D$3:D351,D351)-IF(D351="M",COUNTIF($Q$3:Q351,"M"))-IF(D351="F",COUNTIF($Q$3:Q351,"F")))</f>
      </c>
      <c r="N351" s="2">
        <f t="shared" si="6"/>
        <v>0</v>
      </c>
    </row>
    <row r="352" spans="7:14" ht="15">
      <c r="G352" s="43"/>
      <c r="H352" s="28"/>
      <c r="I352" s="42"/>
      <c r="K352" s="2"/>
      <c r="L352" s="2"/>
      <c r="M352" s="27">
        <f>IF(B352="","",COUNTIF($D$3:D352,D352)-IF(D352="M",COUNTIF($Q$3:Q352,"M"))-IF(D352="F",COUNTIF($Q$3:Q352,"F")))</f>
      </c>
      <c r="N352" s="2">
        <f t="shared" si="6"/>
        <v>0</v>
      </c>
    </row>
    <row r="353" spans="7:14" ht="15">
      <c r="G353" s="43"/>
      <c r="H353" s="28"/>
      <c r="I353" s="42"/>
      <c r="K353" s="2"/>
      <c r="L353" s="2"/>
      <c r="M353" s="27">
        <f>IF(B353="","",COUNTIF($D$3:D353,D353)-IF(D353="M",COUNTIF($Q$3:Q353,"M"))-IF(D353="F",COUNTIF($Q$3:Q353,"F")))</f>
      </c>
      <c r="N353" s="2">
        <f t="shared" si="6"/>
        <v>0</v>
      </c>
    </row>
    <row r="354" spans="7:14" ht="15">
      <c r="G354" s="43"/>
      <c r="H354" s="28"/>
      <c r="I354" s="42"/>
      <c r="K354" s="2"/>
      <c r="L354" s="2"/>
      <c r="M354" s="27">
        <f>IF(B354="","",COUNTIF($D$3:D354,D354)-IF(D354="M",COUNTIF($Q$3:Q354,"M"))-IF(D354="F",COUNTIF($Q$3:Q354,"F")))</f>
      </c>
      <c r="N354" s="2">
        <f t="shared" si="6"/>
        <v>0</v>
      </c>
    </row>
    <row r="355" spans="7:14" ht="15">
      <c r="G355" s="43"/>
      <c r="H355" s="28"/>
      <c r="I355" s="42"/>
      <c r="K355" s="2"/>
      <c r="L355" s="2"/>
      <c r="M355" s="27">
        <f>IF(B355="","",COUNTIF($D$3:D355,D355)-IF(D355="M",COUNTIF($Q$3:Q355,"M"))-IF(D355="F",COUNTIF($Q$3:Q355,"F")))</f>
      </c>
      <c r="N355" s="2">
        <f t="shared" si="6"/>
        <v>0</v>
      </c>
    </row>
    <row r="356" spans="7:14" ht="15">
      <c r="G356" s="43"/>
      <c r="H356" s="28"/>
      <c r="I356" s="42"/>
      <c r="K356" s="2"/>
      <c r="L356" s="2"/>
      <c r="M356" s="27">
        <f>IF(B356="","",COUNTIF($D$3:D356,D356)-IF(D356="M",COUNTIF($Q$3:Q356,"M"))-IF(D356="F",COUNTIF($Q$3:Q356,"F")))</f>
      </c>
      <c r="N356" s="2">
        <f t="shared" si="6"/>
        <v>0</v>
      </c>
    </row>
    <row r="357" spans="7:14" ht="15">
      <c r="G357" s="43"/>
      <c r="H357" s="28"/>
      <c r="I357" s="42"/>
      <c r="K357" s="2"/>
      <c r="L357" s="2"/>
      <c r="M357" s="27">
        <f>IF(B357="","",COUNTIF($D$3:D357,D357)-IF(D357="M",COUNTIF($Q$3:Q357,"M"))-IF(D357="F",COUNTIF($Q$3:Q357,"F")))</f>
      </c>
      <c r="N357" s="2">
        <f t="shared" si="6"/>
        <v>0</v>
      </c>
    </row>
    <row r="358" spans="7:14" ht="15">
      <c r="G358" s="43"/>
      <c r="H358" s="28"/>
      <c r="I358" s="42"/>
      <c r="K358" s="2"/>
      <c r="L358" s="2"/>
      <c r="M358" s="27">
        <f>IF(B358="","",COUNTIF($D$3:D358,D358)-IF(D358="M",COUNTIF($Q$3:Q358,"M"))-IF(D358="F",COUNTIF($Q$3:Q358,"F")))</f>
      </c>
      <c r="N358" s="2">
        <f t="shared" si="6"/>
        <v>0</v>
      </c>
    </row>
    <row r="359" spans="7:14" ht="15">
      <c r="G359" s="43"/>
      <c r="H359" s="28"/>
      <c r="I359" s="42"/>
      <c r="K359" s="2"/>
      <c r="L359" s="2"/>
      <c r="M359" s="27">
        <f>IF(B359="","",COUNTIF($D$3:D359,D359)-IF(D359="M",COUNTIF($Q$3:Q359,"M"))-IF(D359="F",COUNTIF($Q$3:Q359,"F")))</f>
      </c>
      <c r="N359" s="2">
        <f t="shared" si="6"/>
        <v>0</v>
      </c>
    </row>
    <row r="360" spans="7:14" ht="15">
      <c r="G360" s="43"/>
      <c r="H360" s="28"/>
      <c r="I360" s="42"/>
      <c r="K360" s="2"/>
      <c r="L360" s="2"/>
      <c r="M360" s="27">
        <f>IF(B360="","",COUNTIF($D$3:D360,D360)-IF(D360="M",COUNTIF($Q$3:Q360,"M"))-IF(D360="F",COUNTIF($Q$3:Q360,"F")))</f>
      </c>
      <c r="N360" s="2">
        <f t="shared" si="6"/>
        <v>0</v>
      </c>
    </row>
    <row r="361" spans="7:14" ht="15">
      <c r="G361" s="43"/>
      <c r="H361" s="28"/>
      <c r="I361" s="42"/>
      <c r="K361" s="2"/>
      <c r="L361" s="2"/>
      <c r="M361" s="27">
        <f>IF(B361="","",COUNTIF($D$3:D361,D361)-IF(D361="M",COUNTIF($Q$3:Q361,"M"))-IF(D361="F",COUNTIF($Q$3:Q361,"F")))</f>
      </c>
      <c r="N361" s="2">
        <f t="shared" si="6"/>
        <v>0</v>
      </c>
    </row>
    <row r="362" spans="7:14" ht="15">
      <c r="G362" s="43"/>
      <c r="H362" s="28"/>
      <c r="I362" s="42"/>
      <c r="K362" s="2"/>
      <c r="L362" s="2"/>
      <c r="M362" s="27">
        <f>IF(B362="","",COUNTIF($D$3:D362,D362)-IF(D362="M",COUNTIF($Q$3:Q362,"M"))-IF(D362="F",COUNTIF($Q$3:Q362,"F")))</f>
      </c>
      <c r="N362" s="2">
        <f t="shared" si="6"/>
        <v>0</v>
      </c>
    </row>
    <row r="363" spans="7:14" ht="15">
      <c r="G363" s="43"/>
      <c r="H363" s="28"/>
      <c r="I363" s="42"/>
      <c r="K363" s="2"/>
      <c r="L363" s="2"/>
      <c r="M363" s="27">
        <f>IF(B363="","",COUNTIF($D$3:D363,D363)-IF(D363="M",COUNTIF($Q$3:Q363,"M"))-IF(D363="F",COUNTIF($Q$3:Q363,"F")))</f>
      </c>
      <c r="N363" s="2">
        <f t="shared" si="6"/>
        <v>0</v>
      </c>
    </row>
    <row r="364" spans="7:14" ht="15">
      <c r="G364" s="43"/>
      <c r="H364" s="28"/>
      <c r="I364" s="42"/>
      <c r="K364" s="2"/>
      <c r="L364" s="2"/>
      <c r="M364" s="27">
        <f>IF(B364="","",COUNTIF($D$3:D364,D364)-IF(D364="M",COUNTIF($Q$3:Q364,"M"))-IF(D364="F",COUNTIF($Q$3:Q364,"F")))</f>
      </c>
      <c r="N364" s="2">
        <f t="shared" si="6"/>
        <v>0</v>
      </c>
    </row>
    <row r="365" spans="7:14" ht="15">
      <c r="G365" s="43"/>
      <c r="H365" s="28"/>
      <c r="I365" s="42"/>
      <c r="K365" s="2"/>
      <c r="L365" s="2"/>
      <c r="M365" s="27">
        <f>IF(B365="","",COUNTIF($D$3:D365,D365)-IF(D365="M",COUNTIF($Q$3:Q365,"M"))-IF(D365="F",COUNTIF($Q$3:Q365,"F")))</f>
      </c>
      <c r="N365" s="2">
        <f t="shared" si="6"/>
        <v>0</v>
      </c>
    </row>
    <row r="366" spans="7:14" ht="15">
      <c r="G366" s="43"/>
      <c r="H366" s="28"/>
      <c r="I366" s="42"/>
      <c r="K366" s="2"/>
      <c r="L366" s="2"/>
      <c r="M366" s="27">
        <f>IF(B366="","",COUNTIF($D$3:D366,D366)-IF(D366="M",COUNTIF($Q$3:Q366,"M"))-IF(D366="F",COUNTIF($Q$3:Q366,"F")))</f>
      </c>
      <c r="N366" s="2">
        <f t="shared" si="6"/>
        <v>0</v>
      </c>
    </row>
    <row r="367" spans="7:14" ht="15">
      <c r="G367" s="43"/>
      <c r="H367" s="28"/>
      <c r="I367" s="42"/>
      <c r="K367" s="2"/>
      <c r="L367" s="2"/>
      <c r="M367" s="27">
        <f>IF(B367="","",COUNTIF($D$3:D367,D367)-IF(D367="M",COUNTIF($Q$3:Q367,"M"))-IF(D367="F",COUNTIF($Q$3:Q367,"F")))</f>
      </c>
      <c r="N367" s="2">
        <f t="shared" si="6"/>
        <v>0</v>
      </c>
    </row>
    <row r="368" spans="7:14" ht="15">
      <c r="G368" s="43"/>
      <c r="H368" s="28"/>
      <c r="I368" s="42"/>
      <c r="K368" s="2"/>
      <c r="L368" s="2"/>
      <c r="M368" s="27">
        <f>IF(B368="","",COUNTIF($D$3:D368,D368)-IF(D368="M",COUNTIF($Q$3:Q368,"M"))-IF(D368="F",COUNTIF($Q$3:Q368,"F")))</f>
      </c>
      <c r="N368" s="2">
        <f t="shared" si="6"/>
        <v>0</v>
      </c>
    </row>
    <row r="369" spans="7:14" ht="15">
      <c r="G369" s="43"/>
      <c r="H369" s="28"/>
      <c r="I369" s="42"/>
      <c r="K369" s="2"/>
      <c r="L369" s="2"/>
      <c r="M369" s="27">
        <f>IF(B369="","",COUNTIF($D$3:D369,D369)-IF(D369="M",COUNTIF($Q$3:Q369,"M"))-IF(D369="F",COUNTIF($Q$3:Q369,"F")))</f>
      </c>
      <c r="N369" s="2">
        <f t="shared" si="6"/>
        <v>0</v>
      </c>
    </row>
    <row r="370" spans="7:14" ht="15">
      <c r="G370" s="43"/>
      <c r="H370" s="28"/>
      <c r="I370" s="42"/>
      <c r="K370" s="2"/>
      <c r="L370" s="2"/>
      <c r="M370" s="27">
        <f>IF(B370="","",COUNTIF($D$3:D370,D370)-IF(D370="M",COUNTIF($Q$3:Q370,"M"))-IF(D370="F",COUNTIF($Q$3:Q370,"F")))</f>
      </c>
      <c r="N370" s="2">
        <f t="shared" si="6"/>
        <v>0</v>
      </c>
    </row>
    <row r="371" spans="7:14" ht="15">
      <c r="G371" s="43"/>
      <c r="H371" s="28"/>
      <c r="I371" s="42"/>
      <c r="K371" s="2"/>
      <c r="L371" s="2"/>
      <c r="M371" s="27">
        <f>IF(B371="","",COUNTIF($D$3:D371,D371)-IF(D371="M",COUNTIF($Q$3:Q371,"M"))-IF(D371="F",COUNTIF($Q$3:Q371,"F")))</f>
      </c>
      <c r="N371" s="2">
        <f t="shared" si="6"/>
        <v>0</v>
      </c>
    </row>
    <row r="372" spans="7:14" ht="15">
      <c r="G372" s="43"/>
      <c r="H372" s="28"/>
      <c r="I372" s="42"/>
      <c r="K372" s="2"/>
      <c r="L372" s="2"/>
      <c r="M372" s="27">
        <f>IF(B372="","",COUNTIF($D$3:D372,D372)-IF(D372="M",COUNTIF($Q$3:Q372,"M"))-IF(D372="F",COUNTIF($Q$3:Q372,"F")))</f>
      </c>
      <c r="N372" s="2">
        <f t="shared" si="6"/>
        <v>0</v>
      </c>
    </row>
    <row r="373" spans="7:14" ht="15">
      <c r="G373" s="43"/>
      <c r="H373" s="28"/>
      <c r="I373" s="42"/>
      <c r="K373" s="2"/>
      <c r="L373" s="2"/>
      <c r="M373" s="27">
        <f>IF(B373="","",COUNTIF($D$3:D373,D373)-IF(D373="M",COUNTIF($Q$3:Q373,"M"))-IF(D373="F",COUNTIF($Q$3:Q373,"F")))</f>
      </c>
      <c r="N373" s="2">
        <f t="shared" si="6"/>
        <v>0</v>
      </c>
    </row>
    <row r="374" spans="7:14" ht="15">
      <c r="G374" s="43"/>
      <c r="H374" s="28"/>
      <c r="I374" s="42"/>
      <c r="K374" s="2"/>
      <c r="L374" s="2"/>
      <c r="M374" s="27">
        <f>IF(B374="","",COUNTIF($D$3:D374,D374)-IF(D374="M",COUNTIF($Q$3:Q374,"M"))-IF(D374="F",COUNTIF($Q$3:Q374,"F")))</f>
      </c>
      <c r="N374" s="2">
        <f t="shared" si="6"/>
        <v>0</v>
      </c>
    </row>
    <row r="375" spans="7:14" ht="15">
      <c r="G375" s="43"/>
      <c r="H375" s="28"/>
      <c r="I375" s="42"/>
      <c r="K375" s="2"/>
      <c r="L375" s="2"/>
      <c r="M375" s="27">
        <f>IF(B375="","",COUNTIF($D$3:D375,D375)-IF(D375="M",COUNTIF($Q$3:Q375,"M"))-IF(D375="F",COUNTIF($Q$3:Q375,"F")))</f>
      </c>
      <c r="N375" s="2">
        <f t="shared" si="6"/>
        <v>0</v>
      </c>
    </row>
    <row r="376" spans="7:14" ht="15">
      <c r="G376" s="43"/>
      <c r="H376" s="28"/>
      <c r="I376" s="42"/>
      <c r="K376" s="2"/>
      <c r="L376" s="2"/>
      <c r="M376" s="27">
        <f>IF(B376="","",COUNTIF($D$3:D376,D376)-IF(D376="M",COUNTIF($Q$3:Q376,"M"))-IF(D376="F",COUNTIF($Q$3:Q376,"F")))</f>
      </c>
      <c r="N376" s="2">
        <f t="shared" si="6"/>
        <v>0</v>
      </c>
    </row>
    <row r="377" spans="7:14" ht="15">
      <c r="G377" s="43"/>
      <c r="H377" s="28"/>
      <c r="I377" s="42"/>
      <c r="K377" s="2"/>
      <c r="L377" s="2"/>
      <c r="M377" s="27">
        <f>IF(B377="","",COUNTIF($D$3:D377,D377)-IF(D377="M",COUNTIF($Q$3:Q377,"M"))-IF(D377="F",COUNTIF($Q$3:Q377,"F")))</f>
      </c>
      <c r="N377" s="2">
        <f t="shared" si="6"/>
        <v>0</v>
      </c>
    </row>
    <row r="378" spans="7:14" ht="15">
      <c r="G378" s="43"/>
      <c r="H378" s="28"/>
      <c r="I378" s="42"/>
      <c r="K378" s="2"/>
      <c r="L378" s="2"/>
      <c r="M378" s="27">
        <f>IF(B378="","",COUNTIF($D$3:D378,D378)-IF(D378="M",COUNTIF($Q$3:Q378,"M"))-IF(D378="F",COUNTIF($Q$3:Q378,"F")))</f>
      </c>
      <c r="N378" s="2">
        <f t="shared" si="6"/>
        <v>0</v>
      </c>
    </row>
    <row r="379" spans="7:14" ht="15">
      <c r="G379" s="43"/>
      <c r="H379" s="28"/>
      <c r="I379" s="42"/>
      <c r="K379" s="2"/>
      <c r="L379" s="2"/>
      <c r="M379" s="27">
        <f>IF(B379="","",COUNTIF($D$3:D379,D379)-IF(D379="M",COUNTIF($Q$3:Q379,"M"))-IF(D379="F",COUNTIF($Q$3:Q379,"F")))</f>
      </c>
      <c r="N379" s="2">
        <f t="shared" si="6"/>
        <v>0</v>
      </c>
    </row>
    <row r="380" spans="7:14" ht="15">
      <c r="G380" s="43"/>
      <c r="H380" s="28"/>
      <c r="I380" s="42"/>
      <c r="K380" s="2"/>
      <c r="L380" s="2"/>
      <c r="M380" s="27">
        <f>IF(B380="","",COUNTIF($D$3:D380,D380)-IF(D380="M",COUNTIF($Q$3:Q380,"M"))-IF(D380="F",COUNTIF($Q$3:Q380,"F")))</f>
      </c>
      <c r="N380" s="2">
        <f t="shared" si="6"/>
        <v>0</v>
      </c>
    </row>
    <row r="381" spans="7:14" ht="15">
      <c r="G381" s="43"/>
      <c r="H381" s="28"/>
      <c r="I381" s="42"/>
      <c r="K381" s="2"/>
      <c r="L381" s="2"/>
      <c r="M381" s="27">
        <f>IF(B381="","",COUNTIF($D$3:D381,D381)-IF(D381="M",COUNTIF($Q$3:Q381,"M"))-IF(D381="F",COUNTIF($Q$3:Q381,"F")))</f>
      </c>
      <c r="N381" s="2">
        <f t="shared" si="6"/>
        <v>0</v>
      </c>
    </row>
    <row r="382" spans="7:14" ht="15">
      <c r="G382" s="43"/>
      <c r="H382" s="28"/>
      <c r="I382" s="42"/>
      <c r="K382" s="2"/>
      <c r="L382" s="2"/>
      <c r="M382" s="27">
        <f>IF(B382="","",COUNTIF($D$3:D382,D382)-IF(D382="M",COUNTIF($Q$3:Q382,"M"))-IF(D382="F",COUNTIF($Q$3:Q382,"F")))</f>
      </c>
      <c r="N382" s="2">
        <f t="shared" si="6"/>
        <v>0</v>
      </c>
    </row>
    <row r="383" spans="7:14" ht="15">
      <c r="G383" s="43"/>
      <c r="H383" s="28"/>
      <c r="I383" s="42"/>
      <c r="K383" s="2"/>
      <c r="L383" s="2"/>
      <c r="M383" s="27">
        <f>IF(B383="","",COUNTIF($D$3:D383,D383)-IF(D383="M",COUNTIF($Q$3:Q383,"M"))-IF(D383="F",COUNTIF($Q$3:Q383,"F")))</f>
      </c>
      <c r="N383" s="2">
        <f t="shared" si="6"/>
        <v>0</v>
      </c>
    </row>
    <row r="384" spans="7:14" ht="15">
      <c r="G384" s="43"/>
      <c r="H384" s="28"/>
      <c r="I384" s="42"/>
      <c r="K384" s="2"/>
      <c r="L384" s="2"/>
      <c r="M384" s="27">
        <f>IF(B384="","",COUNTIF($D$3:D384,D384)-IF(D384="M",COUNTIF($Q$3:Q384,"M"))-IF(D384="F",COUNTIF($Q$3:Q384,"F")))</f>
      </c>
      <c r="N384" s="2">
        <f t="shared" si="6"/>
        <v>0</v>
      </c>
    </row>
    <row r="385" spans="7:14" ht="15">
      <c r="G385" s="43"/>
      <c r="H385" s="28"/>
      <c r="I385" s="42"/>
      <c r="K385" s="2"/>
      <c r="L385" s="2"/>
      <c r="M385" s="27">
        <f>IF(B385="","",COUNTIF($D$3:D385,D385)-IF(D385="M",COUNTIF($Q$3:Q385,"M"))-IF(D385="F",COUNTIF($Q$3:Q385,"F")))</f>
      </c>
      <c r="N385" s="2">
        <f t="shared" si="6"/>
        <v>0</v>
      </c>
    </row>
    <row r="386" spans="7:14" ht="15">
      <c r="G386" s="43"/>
      <c r="H386" s="28"/>
      <c r="I386" s="42"/>
      <c r="K386" s="2"/>
      <c r="L386" s="2"/>
      <c r="M386" s="27">
        <f>IF(B386="","",COUNTIF($D$3:D386,D386)-IF(D386="M",COUNTIF($Q$3:Q386,"M"))-IF(D386="F",COUNTIF($Q$3:Q386,"F")))</f>
      </c>
      <c r="N386" s="2">
        <f t="shared" si="6"/>
        <v>0</v>
      </c>
    </row>
    <row r="387" spans="7:14" ht="15">
      <c r="G387" s="43"/>
      <c r="H387" s="28"/>
      <c r="I387" s="42"/>
      <c r="K387" s="2"/>
      <c r="L387" s="2"/>
      <c r="M387" s="27">
        <f>IF(B387="","",COUNTIF($D$3:D387,D387)-IF(D387="M",COUNTIF($Q$3:Q387,"M"))-IF(D387="F",COUNTIF($Q$3:Q387,"F")))</f>
      </c>
      <c r="N387" s="2">
        <f t="shared" si="6"/>
        <v>0</v>
      </c>
    </row>
    <row r="388" spans="7:14" ht="15">
      <c r="G388" s="43"/>
      <c r="H388" s="28"/>
      <c r="I388" s="42"/>
      <c r="K388" s="2"/>
      <c r="L388" s="2"/>
      <c r="M388" s="27">
        <f>IF(B388="","",COUNTIF($D$3:D388,D388)-IF(D388="M",COUNTIF($Q$3:Q388,"M"))-IF(D388="F",COUNTIF($Q$3:Q388,"F")))</f>
      </c>
      <c r="N388" s="2">
        <f t="shared" si="6"/>
        <v>0</v>
      </c>
    </row>
    <row r="389" spans="7:14" ht="15">
      <c r="G389" s="43"/>
      <c r="H389" s="28"/>
      <c r="I389" s="42"/>
      <c r="K389" s="2"/>
      <c r="L389" s="2"/>
      <c r="M389" s="27">
        <f>IF(B389="","",COUNTIF($D$3:D389,D389)-IF(D389="M",COUNTIF($Q$3:Q389,"M"))-IF(D389="F",COUNTIF($Q$3:Q389,"F")))</f>
      </c>
      <c r="N389" s="2">
        <f t="shared" si="6"/>
        <v>0</v>
      </c>
    </row>
    <row r="390" spans="7:14" ht="15">
      <c r="G390" s="43"/>
      <c r="H390" s="28"/>
      <c r="I390" s="42"/>
      <c r="K390" s="2"/>
      <c r="L390" s="2"/>
      <c r="M390" s="27">
        <f>IF(B390="","",COUNTIF($D$3:D390,D390)-IF(D390="M",COUNTIF($Q$3:Q390,"M"))-IF(D390="F",COUNTIF($Q$3:Q390,"F")))</f>
      </c>
      <c r="N390" s="2">
        <f t="shared" si="6"/>
        <v>0</v>
      </c>
    </row>
    <row r="391" spans="7:14" ht="15">
      <c r="G391" s="43"/>
      <c r="H391" s="28"/>
      <c r="I391" s="42"/>
      <c r="K391" s="2"/>
      <c r="L391" s="2"/>
      <c r="M391" s="27">
        <f>IF(B391="","",COUNTIF($D$3:D391,D391)-IF(D391="M",COUNTIF($Q$3:Q391,"M"))-IF(D391="F",COUNTIF($Q$3:Q391,"F")))</f>
      </c>
      <c r="N391" s="2">
        <f t="shared" si="6"/>
        <v>0</v>
      </c>
    </row>
    <row r="392" spans="7:14" ht="15">
      <c r="G392" s="43"/>
      <c r="H392" s="28"/>
      <c r="I392" s="42"/>
      <c r="K392" s="2"/>
      <c r="L392" s="2"/>
      <c r="M392" s="27">
        <f>IF(B392="","",COUNTIF($D$3:D392,D392)-IF(D392="M",COUNTIF($Q$3:Q392,"M"))-IF(D392="F",COUNTIF($Q$3:Q392,"F")))</f>
      </c>
      <c r="N392" s="2">
        <f t="shared" si="6"/>
        <v>0</v>
      </c>
    </row>
    <row r="393" spans="7:14" ht="15">
      <c r="G393" s="43"/>
      <c r="H393" s="28"/>
      <c r="I393" s="42"/>
      <c r="K393" s="2"/>
      <c r="L393" s="2"/>
      <c r="M393" s="27">
        <f>IF(B393="","",COUNTIF($D$3:D393,D393)-IF(D393="M",COUNTIF($Q$3:Q393,"M"))-IF(D393="F",COUNTIF($Q$3:Q393,"F")))</f>
      </c>
      <c r="N393" s="2">
        <f t="shared" si="6"/>
        <v>0</v>
      </c>
    </row>
    <row r="394" spans="7:14" ht="15">
      <c r="G394" s="43"/>
      <c r="H394" s="28"/>
      <c r="I394" s="42"/>
      <c r="K394" s="2"/>
      <c r="L394" s="2"/>
      <c r="M394" s="27">
        <f>IF(B394="","",COUNTIF($D$3:D394,D394)-IF(D394="M",COUNTIF($Q$3:Q394,"M"))-IF(D394="F",COUNTIF($Q$3:Q394,"F")))</f>
      </c>
      <c r="N394" s="2">
        <f t="shared" si="6"/>
        <v>0</v>
      </c>
    </row>
    <row r="395" spans="7:14" ht="15">
      <c r="G395" s="43"/>
      <c r="H395" s="28"/>
      <c r="I395" s="42"/>
      <c r="K395" s="2"/>
      <c r="L395" s="2"/>
      <c r="M395" s="27">
        <f>IF(B395="","",COUNTIF($D$3:D395,D395)-IF(D395="M",COUNTIF($Q$3:Q395,"M"))-IF(D395="F",COUNTIF($Q$3:Q395,"F")))</f>
      </c>
      <c r="N395" s="2">
        <f t="shared" si="6"/>
        <v>0</v>
      </c>
    </row>
    <row r="396" spans="7:14" ht="15">
      <c r="G396" s="43"/>
      <c r="H396" s="28"/>
      <c r="I396" s="42"/>
      <c r="K396" s="2"/>
      <c r="L396" s="2"/>
      <c r="M396" s="27">
        <f>IF(B396="","",COUNTIF($D$3:D396,D396)-IF(D396="M",COUNTIF($Q$3:Q396,"M"))-IF(D396="F",COUNTIF($Q$3:Q396,"F")))</f>
      </c>
      <c r="N396" s="2">
        <f t="shared" si="6"/>
        <v>0</v>
      </c>
    </row>
    <row r="397" spans="7:14" ht="15">
      <c r="G397" s="43"/>
      <c r="H397" s="28"/>
      <c r="I397" s="42"/>
      <c r="K397" s="2"/>
      <c r="L397" s="2"/>
      <c r="M397" s="27">
        <f>IF(B397="","",COUNTIF($D$3:D397,D397)-IF(D397="M",COUNTIF($Q$3:Q397,"M"))-IF(D397="F",COUNTIF($Q$3:Q397,"F")))</f>
      </c>
      <c r="N397" s="2">
        <f aca="true" t="shared" si="7" ref="N397:N460">A397</f>
        <v>0</v>
      </c>
    </row>
    <row r="398" spans="7:14" ht="15">
      <c r="G398" s="43"/>
      <c r="H398" s="28"/>
      <c r="I398" s="42"/>
      <c r="K398" s="2"/>
      <c r="L398" s="2"/>
      <c r="M398" s="27">
        <f>IF(B398="","",COUNTIF($D$3:D398,D398)-IF(D398="M",COUNTIF($Q$3:Q398,"M"))-IF(D398="F",COUNTIF($Q$3:Q398,"F")))</f>
      </c>
      <c r="N398" s="2">
        <f t="shared" si="7"/>
        <v>0</v>
      </c>
    </row>
    <row r="399" spans="7:14" ht="15">
      <c r="G399" s="43"/>
      <c r="H399" s="28"/>
      <c r="I399" s="42"/>
      <c r="K399" s="2"/>
      <c r="L399" s="2"/>
      <c r="M399" s="27">
        <f>IF(B399="","",COUNTIF($D$3:D399,D399)-IF(D399="M",COUNTIF($Q$3:Q399,"M"))-IF(D399="F",COUNTIF($Q$3:Q399,"F")))</f>
      </c>
      <c r="N399" s="2">
        <f t="shared" si="7"/>
        <v>0</v>
      </c>
    </row>
    <row r="400" spans="7:14" ht="15">
      <c r="G400" s="43"/>
      <c r="H400" s="28"/>
      <c r="I400" s="42"/>
      <c r="K400" s="2"/>
      <c r="L400" s="2"/>
      <c r="M400" s="27">
        <f>IF(B400="","",COUNTIF($D$3:D400,D400)-IF(D400="M",COUNTIF($Q$3:Q400,"M"))-IF(D400="F",COUNTIF($Q$3:Q400,"F")))</f>
      </c>
      <c r="N400" s="2">
        <f t="shared" si="7"/>
        <v>0</v>
      </c>
    </row>
    <row r="401" spans="7:14" ht="15">
      <c r="G401" s="43"/>
      <c r="H401" s="28"/>
      <c r="I401" s="42"/>
      <c r="K401" s="2"/>
      <c r="L401" s="2"/>
      <c r="M401" s="27">
        <f>IF(B401="","",COUNTIF($D$3:D401,D401)-IF(D401="M",COUNTIF($Q$3:Q401,"M"))-IF(D401="F",COUNTIF($Q$3:Q401,"F")))</f>
      </c>
      <c r="N401" s="2">
        <f t="shared" si="7"/>
        <v>0</v>
      </c>
    </row>
    <row r="402" spans="7:14" ht="15">
      <c r="G402" s="43"/>
      <c r="H402" s="28"/>
      <c r="I402" s="42"/>
      <c r="K402" s="2"/>
      <c r="L402" s="2"/>
      <c r="M402" s="27">
        <f>IF(B402="","",COUNTIF($D$3:D402,D402)-IF(D402="M",COUNTIF($Q$3:Q402,"M"))-IF(D402="F",COUNTIF($Q$3:Q402,"F")))</f>
      </c>
      <c r="N402" s="2">
        <f t="shared" si="7"/>
        <v>0</v>
      </c>
    </row>
    <row r="403" spans="7:14" ht="15">
      <c r="G403" s="43"/>
      <c r="H403" s="28"/>
      <c r="I403" s="42"/>
      <c r="K403" s="2"/>
      <c r="L403" s="2"/>
      <c r="M403" s="27">
        <f>IF(B403="","",COUNTIF($D$3:D403,D403)-IF(D403="M",COUNTIF($Q$3:Q403,"M"))-IF(D403="F",COUNTIF($Q$3:Q403,"F")))</f>
      </c>
      <c r="N403" s="2">
        <f t="shared" si="7"/>
        <v>0</v>
      </c>
    </row>
    <row r="404" spans="7:14" ht="15">
      <c r="G404" s="43"/>
      <c r="H404" s="28"/>
      <c r="I404" s="42"/>
      <c r="K404" s="2"/>
      <c r="L404" s="2"/>
      <c r="M404" s="27">
        <f>IF(B404="","",COUNTIF($D$3:D404,D404)-IF(D404="M",COUNTIF($Q$3:Q404,"M"))-IF(D404="F",COUNTIF($Q$3:Q404,"F")))</f>
      </c>
      <c r="N404" s="2">
        <f t="shared" si="7"/>
        <v>0</v>
      </c>
    </row>
    <row r="405" spans="7:14" ht="15">
      <c r="G405" s="43"/>
      <c r="H405" s="28"/>
      <c r="I405" s="42"/>
      <c r="K405" s="2"/>
      <c r="L405" s="2"/>
      <c r="M405" s="27">
        <f>IF(B405="","",COUNTIF($D$3:D405,D405)-IF(D405="M",COUNTIF($Q$3:Q405,"M"))-IF(D405="F",COUNTIF($Q$3:Q405,"F")))</f>
      </c>
      <c r="N405" s="2">
        <f t="shared" si="7"/>
        <v>0</v>
      </c>
    </row>
    <row r="406" spans="7:14" ht="15">
      <c r="G406" s="43"/>
      <c r="H406" s="28"/>
      <c r="I406" s="42"/>
      <c r="K406" s="2"/>
      <c r="L406" s="2"/>
      <c r="M406" s="27">
        <f>IF(B406="","",COUNTIF($D$3:D406,D406)-IF(D406="M",COUNTIF($Q$3:Q406,"M"))-IF(D406="F",COUNTIF($Q$3:Q406,"F")))</f>
      </c>
      <c r="N406" s="2">
        <f t="shared" si="7"/>
        <v>0</v>
      </c>
    </row>
    <row r="407" spans="7:14" ht="15">
      <c r="G407" s="43"/>
      <c r="H407" s="28"/>
      <c r="I407" s="42"/>
      <c r="K407" s="2"/>
      <c r="L407" s="2"/>
      <c r="M407" s="27">
        <f>IF(B407="","",COUNTIF($D$3:D407,D407)-IF(D407="M",COUNTIF($Q$3:Q407,"M"))-IF(D407="F",COUNTIF($Q$3:Q407,"F")))</f>
      </c>
      <c r="N407" s="2">
        <f t="shared" si="7"/>
        <v>0</v>
      </c>
    </row>
    <row r="408" spans="7:14" ht="15">
      <c r="G408" s="43"/>
      <c r="H408" s="28"/>
      <c r="I408" s="42"/>
      <c r="K408" s="2"/>
      <c r="L408" s="2"/>
      <c r="M408" s="27">
        <f>IF(B408="","",COUNTIF($D$3:D408,D408)-IF(D408="M",COUNTIF($Q$3:Q408,"M"))-IF(D408="F",COUNTIF($Q$3:Q408,"F")))</f>
      </c>
      <c r="N408" s="2">
        <f t="shared" si="7"/>
        <v>0</v>
      </c>
    </row>
    <row r="409" spans="7:14" ht="15">
      <c r="G409" s="43"/>
      <c r="H409" s="28"/>
      <c r="I409" s="42"/>
      <c r="K409" s="2"/>
      <c r="L409" s="2"/>
      <c r="M409" s="27">
        <f>IF(B409="","",COUNTIF($D$3:D409,D409)-IF(D409="M",COUNTIF($Q$3:Q409,"M"))-IF(D409="F",COUNTIF($Q$3:Q409,"F")))</f>
      </c>
      <c r="N409" s="2">
        <f t="shared" si="7"/>
        <v>0</v>
      </c>
    </row>
    <row r="410" spans="7:14" ht="15">
      <c r="G410" s="43"/>
      <c r="H410" s="28"/>
      <c r="I410" s="42"/>
      <c r="K410" s="2"/>
      <c r="L410" s="2"/>
      <c r="M410" s="27">
        <f>IF(B410="","",COUNTIF($D$3:D410,D410)-IF(D410="M",COUNTIF($Q$3:Q410,"M"))-IF(D410="F",COUNTIF($Q$3:Q410,"F")))</f>
      </c>
      <c r="N410" s="2">
        <f t="shared" si="7"/>
        <v>0</v>
      </c>
    </row>
    <row r="411" spans="7:14" ht="15">
      <c r="G411" s="43"/>
      <c r="H411" s="28"/>
      <c r="I411" s="42"/>
      <c r="K411" s="2"/>
      <c r="L411" s="2"/>
      <c r="M411" s="27">
        <f>IF(B411="","",COUNTIF($D$3:D411,D411)-IF(D411="M",COUNTIF($Q$3:Q411,"M"))-IF(D411="F",COUNTIF($Q$3:Q411,"F")))</f>
      </c>
      <c r="N411" s="2">
        <f t="shared" si="7"/>
        <v>0</v>
      </c>
    </row>
    <row r="412" spans="7:14" ht="15">
      <c r="G412" s="43"/>
      <c r="H412" s="28"/>
      <c r="I412" s="42"/>
      <c r="K412" s="2"/>
      <c r="L412" s="2"/>
      <c r="M412" s="27">
        <f>IF(B412="","",COUNTIF($D$3:D412,D412)-IF(D412="M",COUNTIF($Q$3:Q412,"M"))-IF(D412="F",COUNTIF($Q$3:Q412,"F")))</f>
      </c>
      <c r="N412" s="2">
        <f t="shared" si="7"/>
        <v>0</v>
      </c>
    </row>
    <row r="413" spans="7:14" ht="15">
      <c r="G413" s="43"/>
      <c r="H413" s="28"/>
      <c r="I413" s="42"/>
      <c r="K413" s="2"/>
      <c r="L413" s="2"/>
      <c r="M413" s="27">
        <f>IF(B413="","",COUNTIF($D$3:D413,D413)-IF(D413="M",COUNTIF($Q$3:Q413,"M"))-IF(D413="F",COUNTIF($Q$3:Q413,"F")))</f>
      </c>
      <c r="N413" s="2">
        <f t="shared" si="7"/>
        <v>0</v>
      </c>
    </row>
    <row r="414" spans="7:14" ht="15">
      <c r="G414" s="43"/>
      <c r="H414" s="28"/>
      <c r="I414" s="42"/>
      <c r="K414" s="2"/>
      <c r="L414" s="2"/>
      <c r="M414" s="27">
        <f>IF(B414="","",COUNTIF($D$3:D414,D414)-IF(D414="M",COUNTIF($Q$3:Q414,"M"))-IF(D414="F",COUNTIF($Q$3:Q414,"F")))</f>
      </c>
      <c r="N414" s="2">
        <f t="shared" si="7"/>
        <v>0</v>
      </c>
    </row>
    <row r="415" spans="7:14" ht="15">
      <c r="G415" s="43"/>
      <c r="H415" s="28"/>
      <c r="I415" s="42"/>
      <c r="K415" s="2"/>
      <c r="L415" s="2"/>
      <c r="M415" s="27">
        <f>IF(B415="","",COUNTIF($D$3:D415,D415)-IF(D415="M",COUNTIF($Q$3:Q415,"M"))-IF(D415="F",COUNTIF($Q$3:Q415,"F")))</f>
      </c>
      <c r="N415" s="2">
        <f t="shared" si="7"/>
        <v>0</v>
      </c>
    </row>
    <row r="416" spans="7:14" ht="15">
      <c r="G416" s="43"/>
      <c r="H416" s="28"/>
      <c r="I416" s="42"/>
      <c r="K416" s="2"/>
      <c r="L416" s="2"/>
      <c r="M416" s="27">
        <f>IF(B416="","",COUNTIF($D$3:D416,D416)-IF(D416="M",COUNTIF($Q$3:Q416,"M"))-IF(D416="F",COUNTIF($Q$3:Q416,"F")))</f>
      </c>
      <c r="N416" s="2">
        <f t="shared" si="7"/>
        <v>0</v>
      </c>
    </row>
    <row r="417" spans="7:14" ht="15">
      <c r="G417" s="43"/>
      <c r="H417" s="28"/>
      <c r="I417" s="42"/>
      <c r="K417" s="2"/>
      <c r="L417" s="2"/>
      <c r="M417" s="27">
        <f>IF(B417="","",COUNTIF($D$3:D417,D417)-IF(D417="M",COUNTIF($Q$3:Q417,"M"))-IF(D417="F",COUNTIF($Q$3:Q417,"F")))</f>
      </c>
      <c r="N417" s="2">
        <f t="shared" si="7"/>
        <v>0</v>
      </c>
    </row>
    <row r="418" spans="7:14" ht="15">
      <c r="G418" s="43"/>
      <c r="H418" s="28"/>
      <c r="I418" s="42"/>
      <c r="K418" s="2"/>
      <c r="L418" s="2"/>
      <c r="M418" s="27">
        <f>IF(B418="","",COUNTIF($D$3:D418,D418)-IF(D418="M",COUNTIF($Q$3:Q418,"M"))-IF(D418="F",COUNTIF($Q$3:Q418,"F")))</f>
      </c>
      <c r="N418" s="2">
        <f t="shared" si="7"/>
        <v>0</v>
      </c>
    </row>
    <row r="419" spans="7:14" ht="15">
      <c r="G419" s="43"/>
      <c r="H419" s="28"/>
      <c r="I419" s="42"/>
      <c r="K419" s="2"/>
      <c r="L419" s="2"/>
      <c r="M419" s="27">
        <f>IF(B419="","",COUNTIF($D$3:D419,D419)-IF(D419="M",COUNTIF($Q$3:Q419,"M"))-IF(D419="F",COUNTIF($Q$3:Q419,"F")))</f>
      </c>
      <c r="N419" s="2">
        <f t="shared" si="7"/>
        <v>0</v>
      </c>
    </row>
    <row r="420" spans="7:14" ht="15">
      <c r="G420" s="43"/>
      <c r="H420" s="28"/>
      <c r="I420" s="42"/>
      <c r="K420" s="2"/>
      <c r="L420" s="2"/>
      <c r="M420" s="27">
        <f>IF(B420="","",COUNTIF($D$3:D420,D420)-IF(D420="M",COUNTIF($Q$3:Q420,"M"))-IF(D420="F",COUNTIF($Q$3:Q420,"F")))</f>
      </c>
      <c r="N420" s="2">
        <f t="shared" si="7"/>
        <v>0</v>
      </c>
    </row>
    <row r="421" spans="7:14" ht="15">
      <c r="G421" s="43"/>
      <c r="H421" s="28"/>
      <c r="I421" s="42"/>
      <c r="K421" s="2"/>
      <c r="L421" s="2"/>
      <c r="M421" s="27">
        <f>IF(B421="","",COUNTIF($D$3:D421,D421)-IF(D421="M",COUNTIF($Q$3:Q421,"M"))-IF(D421="F",COUNTIF($Q$3:Q421,"F")))</f>
      </c>
      <c r="N421" s="2">
        <f t="shared" si="7"/>
        <v>0</v>
      </c>
    </row>
    <row r="422" spans="7:14" ht="15">
      <c r="G422" s="43"/>
      <c r="H422" s="28"/>
      <c r="I422" s="42"/>
      <c r="K422" s="2"/>
      <c r="L422" s="2"/>
      <c r="M422" s="27">
        <f>IF(B422="","",COUNTIF($D$3:D422,D422)-IF(D422="M",COUNTIF($Q$3:Q422,"M"))-IF(D422="F",COUNTIF($Q$3:Q422,"F")))</f>
      </c>
      <c r="N422" s="2">
        <f t="shared" si="7"/>
        <v>0</v>
      </c>
    </row>
    <row r="423" spans="7:14" ht="15">
      <c r="G423" s="43"/>
      <c r="H423" s="28"/>
      <c r="I423" s="42"/>
      <c r="K423" s="2"/>
      <c r="L423" s="2"/>
      <c r="M423" s="27">
        <f>IF(B423="","",COUNTIF($D$3:D423,D423)-IF(D423="M",COUNTIF($Q$3:Q423,"M"))-IF(D423="F",COUNTIF($Q$3:Q423,"F")))</f>
      </c>
      <c r="N423" s="2">
        <f t="shared" si="7"/>
        <v>0</v>
      </c>
    </row>
    <row r="424" spans="7:14" ht="15">
      <c r="G424" s="43"/>
      <c r="H424" s="28"/>
      <c r="I424" s="42"/>
      <c r="K424" s="2"/>
      <c r="L424" s="2"/>
      <c r="M424" s="27">
        <f>IF(B424="","",COUNTIF($D$3:D424,D424)-IF(D424="M",COUNTIF($Q$3:Q424,"M"))-IF(D424="F",COUNTIF($Q$3:Q424,"F")))</f>
      </c>
      <c r="N424" s="2">
        <f t="shared" si="7"/>
        <v>0</v>
      </c>
    </row>
    <row r="425" spans="7:14" ht="15">
      <c r="G425" s="43"/>
      <c r="H425" s="28"/>
      <c r="I425" s="42"/>
      <c r="K425" s="2"/>
      <c r="L425" s="2"/>
      <c r="M425" s="27">
        <f>IF(B425="","",COUNTIF($D$3:D425,D425)-IF(D425="M",COUNTIF($Q$3:Q425,"M"))-IF(D425="F",COUNTIF($Q$3:Q425,"F")))</f>
      </c>
      <c r="N425" s="2">
        <f t="shared" si="7"/>
        <v>0</v>
      </c>
    </row>
    <row r="426" spans="7:14" ht="15">
      <c r="G426" s="43"/>
      <c r="H426" s="28"/>
      <c r="I426" s="42"/>
      <c r="K426" s="2"/>
      <c r="L426" s="2"/>
      <c r="M426" s="27">
        <f>IF(B426="","",COUNTIF($D$3:D426,D426)-IF(D426="M",COUNTIF($Q$3:Q426,"M"))-IF(D426="F",COUNTIF($Q$3:Q426,"F")))</f>
      </c>
      <c r="N426" s="2">
        <f t="shared" si="7"/>
        <v>0</v>
      </c>
    </row>
    <row r="427" spans="7:14" ht="15">
      <c r="G427" s="43"/>
      <c r="H427" s="28"/>
      <c r="I427" s="42"/>
      <c r="K427" s="2"/>
      <c r="L427" s="2"/>
      <c r="M427" s="27">
        <f>IF(B427="","",COUNTIF($D$3:D427,D427)-IF(D427="M",COUNTIF($Q$3:Q427,"M"))-IF(D427="F",COUNTIF($Q$3:Q427,"F")))</f>
      </c>
      <c r="N427" s="2">
        <f t="shared" si="7"/>
        <v>0</v>
      </c>
    </row>
    <row r="428" spans="7:14" ht="15">
      <c r="G428" s="43"/>
      <c r="H428" s="28"/>
      <c r="I428" s="42"/>
      <c r="K428" s="2"/>
      <c r="L428" s="2"/>
      <c r="M428" s="27">
        <f>IF(B428="","",COUNTIF($D$3:D428,D428)-IF(D428="M",COUNTIF($Q$3:Q428,"M"))-IF(D428="F",COUNTIF($Q$3:Q428,"F")))</f>
      </c>
      <c r="N428" s="2">
        <f t="shared" si="7"/>
        <v>0</v>
      </c>
    </row>
    <row r="429" spans="7:14" ht="15">
      <c r="G429" s="43"/>
      <c r="H429" s="28"/>
      <c r="I429" s="42"/>
      <c r="K429" s="2"/>
      <c r="L429" s="2"/>
      <c r="M429" s="27">
        <f>IF(B429="","",COUNTIF($D$3:D429,D429)-IF(D429="M",COUNTIF($Q$3:Q429,"M"))-IF(D429="F",COUNTIF($Q$3:Q429,"F")))</f>
      </c>
      <c r="N429" s="2">
        <f t="shared" si="7"/>
        <v>0</v>
      </c>
    </row>
    <row r="430" spans="7:14" ht="15">
      <c r="G430" s="43"/>
      <c r="H430" s="28"/>
      <c r="I430" s="42"/>
      <c r="K430" s="2"/>
      <c r="L430" s="2"/>
      <c r="M430" s="27">
        <f>IF(B430="","",COUNTIF($D$3:D430,D430)-IF(D430="M",COUNTIF($Q$3:Q430,"M"))-IF(D430="F",COUNTIF($Q$3:Q430,"F")))</f>
      </c>
      <c r="N430" s="2">
        <f t="shared" si="7"/>
        <v>0</v>
      </c>
    </row>
    <row r="431" spans="7:14" ht="15">
      <c r="G431" s="43"/>
      <c r="H431" s="28"/>
      <c r="I431" s="42"/>
      <c r="K431" s="2"/>
      <c r="L431" s="2"/>
      <c r="M431" s="27">
        <f>IF(B431="","",COUNTIF($D$3:D431,D431)-IF(D431="M",COUNTIF($Q$3:Q431,"M"))-IF(D431="F",COUNTIF($Q$3:Q431,"F")))</f>
      </c>
      <c r="N431" s="2">
        <f t="shared" si="7"/>
        <v>0</v>
      </c>
    </row>
    <row r="432" spans="7:14" ht="15">
      <c r="G432" s="43"/>
      <c r="H432" s="28"/>
      <c r="I432" s="42"/>
      <c r="K432" s="2"/>
      <c r="L432" s="2"/>
      <c r="M432" s="27">
        <f>IF(B432="","",COUNTIF($D$3:D432,D432)-IF(D432="M",COUNTIF($Q$3:Q432,"M"))-IF(D432="F",COUNTIF($Q$3:Q432,"F")))</f>
      </c>
      <c r="N432" s="2">
        <f t="shared" si="7"/>
        <v>0</v>
      </c>
    </row>
    <row r="433" spans="7:14" ht="15">
      <c r="G433" s="43"/>
      <c r="H433" s="28"/>
      <c r="I433" s="42"/>
      <c r="K433" s="2"/>
      <c r="L433" s="2"/>
      <c r="M433" s="27">
        <f>IF(B433="","",COUNTIF($D$3:D433,D433)-IF(D433="M",COUNTIF($Q$3:Q433,"M"))-IF(D433="F",COUNTIF($Q$3:Q433,"F")))</f>
      </c>
      <c r="N433" s="2">
        <f t="shared" si="7"/>
        <v>0</v>
      </c>
    </row>
    <row r="434" spans="7:14" ht="15">
      <c r="G434" s="43"/>
      <c r="H434" s="28"/>
      <c r="I434" s="42"/>
      <c r="K434" s="2"/>
      <c r="L434" s="2"/>
      <c r="M434" s="27">
        <f>IF(B434="","",COUNTIF($D$3:D434,D434)-IF(D434="M",COUNTIF($Q$3:Q434,"M"))-IF(D434="F",COUNTIF($Q$3:Q434,"F")))</f>
      </c>
      <c r="N434" s="2">
        <f t="shared" si="7"/>
        <v>0</v>
      </c>
    </row>
    <row r="435" spans="7:14" ht="15">
      <c r="G435" s="43"/>
      <c r="H435" s="28"/>
      <c r="I435" s="42"/>
      <c r="K435" s="2"/>
      <c r="L435" s="2"/>
      <c r="M435" s="27">
        <f>IF(B435="","",COUNTIF($D$3:D435,D435)-IF(D435="M",COUNTIF($Q$3:Q435,"M"))-IF(D435="F",COUNTIF($Q$3:Q435,"F")))</f>
      </c>
      <c r="N435" s="2">
        <f t="shared" si="7"/>
        <v>0</v>
      </c>
    </row>
    <row r="436" spans="7:14" ht="15">
      <c r="G436" s="43"/>
      <c r="H436" s="28"/>
      <c r="I436" s="42"/>
      <c r="K436" s="2"/>
      <c r="L436" s="2"/>
      <c r="M436" s="27">
        <f>IF(B436="","",COUNTIF($D$3:D436,D436)-IF(D436="M",COUNTIF($Q$3:Q436,"M"))-IF(D436="F",COUNTIF($Q$3:Q436,"F")))</f>
      </c>
      <c r="N436" s="2">
        <f t="shared" si="7"/>
        <v>0</v>
      </c>
    </row>
    <row r="437" spans="7:14" ht="15">
      <c r="G437" s="43"/>
      <c r="H437" s="28"/>
      <c r="I437" s="42"/>
      <c r="K437" s="2"/>
      <c r="L437" s="2"/>
      <c r="M437" s="27">
        <f>IF(B437="","",COUNTIF($D$3:D437,D437)-IF(D437="M",COUNTIF($Q$3:Q437,"M"))-IF(D437="F",COUNTIF($Q$3:Q437,"F")))</f>
      </c>
      <c r="N437" s="2">
        <f t="shared" si="7"/>
        <v>0</v>
      </c>
    </row>
    <row r="438" spans="7:14" ht="15">
      <c r="G438" s="43"/>
      <c r="H438" s="28"/>
      <c r="I438" s="42"/>
      <c r="K438" s="2"/>
      <c r="L438" s="2"/>
      <c r="M438" s="27">
        <f>IF(B438="","",COUNTIF($D$3:D438,D438)-IF(D438="M",COUNTIF($Q$3:Q438,"M"))-IF(D438="F",COUNTIF($Q$3:Q438,"F")))</f>
      </c>
      <c r="N438" s="2">
        <f t="shared" si="7"/>
        <v>0</v>
      </c>
    </row>
    <row r="439" spans="7:14" ht="15">
      <c r="G439" s="43"/>
      <c r="H439" s="28"/>
      <c r="I439" s="42"/>
      <c r="K439" s="2"/>
      <c r="L439" s="2"/>
      <c r="M439" s="27">
        <f>IF(B439="","",COUNTIF($D$3:D439,D439)-IF(D439="M",COUNTIF($Q$3:Q439,"M"))-IF(D439="F",COUNTIF($Q$3:Q439,"F")))</f>
      </c>
      <c r="N439" s="2">
        <f t="shared" si="7"/>
        <v>0</v>
      </c>
    </row>
    <row r="440" spans="7:14" ht="15">
      <c r="G440" s="43"/>
      <c r="H440" s="28"/>
      <c r="I440" s="42"/>
      <c r="K440" s="2"/>
      <c r="L440" s="2"/>
      <c r="M440" s="27">
        <f>IF(B440="","",COUNTIF($D$3:D440,D440)-IF(D440="M",COUNTIF($Q$3:Q440,"M"))-IF(D440="F",COUNTIF($Q$3:Q440,"F")))</f>
      </c>
      <c r="N440" s="2">
        <f t="shared" si="7"/>
        <v>0</v>
      </c>
    </row>
    <row r="441" spans="7:14" ht="15">
      <c r="G441" s="43"/>
      <c r="H441" s="28"/>
      <c r="I441" s="42"/>
      <c r="K441" s="2"/>
      <c r="L441" s="2"/>
      <c r="M441" s="27">
        <f>IF(B441="","",COUNTIF($D$3:D441,D441)-IF(D441="M",COUNTIF($Q$3:Q441,"M"))-IF(D441="F",COUNTIF($Q$3:Q441,"F")))</f>
      </c>
      <c r="N441" s="2">
        <f t="shared" si="7"/>
        <v>0</v>
      </c>
    </row>
    <row r="442" spans="7:14" ht="15">
      <c r="G442" s="43"/>
      <c r="H442" s="28"/>
      <c r="I442" s="42"/>
      <c r="K442" s="2"/>
      <c r="L442" s="2"/>
      <c r="M442" s="27">
        <f>IF(B442="","",COUNTIF($D$3:D442,D442)-IF(D442="M",COUNTIF($Q$3:Q442,"M"))-IF(D442="F",COUNTIF($Q$3:Q442,"F")))</f>
      </c>
      <c r="N442" s="2">
        <f t="shared" si="7"/>
        <v>0</v>
      </c>
    </row>
    <row r="443" spans="7:14" ht="15">
      <c r="G443" s="43"/>
      <c r="H443" s="28"/>
      <c r="I443" s="42"/>
      <c r="K443" s="2"/>
      <c r="L443" s="2"/>
      <c r="M443" s="27">
        <f>IF(B443="","",COUNTIF($D$3:D443,D443)-IF(D443="M",COUNTIF($Q$3:Q443,"M"))-IF(D443="F",COUNTIF($Q$3:Q443,"F")))</f>
      </c>
      <c r="N443" s="2">
        <f t="shared" si="7"/>
        <v>0</v>
      </c>
    </row>
    <row r="444" spans="7:14" ht="15">
      <c r="G444" s="43"/>
      <c r="H444" s="28"/>
      <c r="I444" s="42"/>
      <c r="K444" s="2"/>
      <c r="L444" s="2"/>
      <c r="M444" s="27">
        <f>IF(B444="","",COUNTIF($D$3:D444,D444)-IF(D444="M",COUNTIF($Q$3:Q444,"M"))-IF(D444="F",COUNTIF($Q$3:Q444,"F")))</f>
      </c>
      <c r="N444" s="2">
        <f t="shared" si="7"/>
        <v>0</v>
      </c>
    </row>
    <row r="445" spans="7:14" ht="15">
      <c r="G445" s="43"/>
      <c r="H445" s="28"/>
      <c r="I445" s="42"/>
      <c r="K445" s="2"/>
      <c r="L445" s="2"/>
      <c r="M445" s="27">
        <f>IF(B445="","",COUNTIF($D$3:D445,D445)-IF(D445="M",COUNTIF($Q$3:Q445,"M"))-IF(D445="F",COUNTIF($Q$3:Q445,"F")))</f>
      </c>
      <c r="N445" s="2">
        <f t="shared" si="7"/>
        <v>0</v>
      </c>
    </row>
    <row r="446" spans="7:14" ht="15">
      <c r="G446" s="43"/>
      <c r="H446" s="28"/>
      <c r="I446" s="42"/>
      <c r="K446" s="2"/>
      <c r="L446" s="2"/>
      <c r="M446" s="27">
        <f>IF(B446="","",COUNTIF($D$3:D446,D446)-IF(D446="M",COUNTIF($Q$3:Q446,"M"))-IF(D446="F",COUNTIF($Q$3:Q446,"F")))</f>
      </c>
      <c r="N446" s="2">
        <f t="shared" si="7"/>
        <v>0</v>
      </c>
    </row>
    <row r="447" spans="7:14" ht="15">
      <c r="G447" s="43"/>
      <c r="H447" s="28"/>
      <c r="I447" s="42"/>
      <c r="K447" s="2"/>
      <c r="L447" s="2"/>
      <c r="M447" s="27">
        <f>IF(B447="","",COUNTIF($D$3:D447,D447)-IF(D447="M",COUNTIF($Q$3:Q447,"M"))-IF(D447="F",COUNTIF($Q$3:Q447,"F")))</f>
      </c>
      <c r="N447" s="2">
        <f t="shared" si="7"/>
        <v>0</v>
      </c>
    </row>
    <row r="448" spans="7:14" ht="15">
      <c r="G448" s="43"/>
      <c r="H448" s="28"/>
      <c r="I448" s="42"/>
      <c r="K448" s="2"/>
      <c r="L448" s="2"/>
      <c r="M448" s="27">
        <f>IF(B448="","",COUNTIF($D$3:D448,D448)-IF(D448="M",COUNTIF($Q$3:Q448,"M"))-IF(D448="F",COUNTIF($Q$3:Q448,"F")))</f>
      </c>
      <c r="N448" s="2">
        <f t="shared" si="7"/>
        <v>0</v>
      </c>
    </row>
    <row r="449" spans="7:14" ht="15">
      <c r="G449" s="43"/>
      <c r="H449" s="28"/>
      <c r="I449" s="42"/>
      <c r="K449" s="2"/>
      <c r="L449" s="2"/>
      <c r="M449" s="27">
        <f>IF(B449="","",COUNTIF($D$3:D449,D449)-IF(D449="M",COUNTIF($Q$3:Q449,"M"))-IF(D449="F",COUNTIF($Q$3:Q449,"F")))</f>
      </c>
      <c r="N449" s="2">
        <f t="shared" si="7"/>
        <v>0</v>
      </c>
    </row>
    <row r="450" spans="7:14" ht="15">
      <c r="G450" s="43"/>
      <c r="H450" s="28"/>
      <c r="I450" s="42"/>
      <c r="K450" s="2"/>
      <c r="L450" s="2"/>
      <c r="M450" s="27">
        <f>IF(B450="","",COUNTIF($D$3:D450,D450)-IF(D450="M",COUNTIF($Q$3:Q450,"M"))-IF(D450="F",COUNTIF($Q$3:Q450,"F")))</f>
      </c>
      <c r="N450" s="2">
        <f t="shared" si="7"/>
        <v>0</v>
      </c>
    </row>
    <row r="451" spans="7:14" ht="15">
      <c r="G451" s="43"/>
      <c r="H451" s="28"/>
      <c r="I451" s="42"/>
      <c r="K451" s="2"/>
      <c r="L451" s="2"/>
      <c r="M451" s="27">
        <f>IF(B451="","",COUNTIF($D$3:D451,D451)-IF(D451="M",COUNTIF($Q$3:Q451,"M"))-IF(D451="F",COUNTIF($Q$3:Q451,"F")))</f>
      </c>
      <c r="N451" s="2">
        <f t="shared" si="7"/>
        <v>0</v>
      </c>
    </row>
    <row r="452" spans="7:14" ht="15">
      <c r="G452" s="43"/>
      <c r="H452" s="28"/>
      <c r="I452" s="42"/>
      <c r="K452" s="2"/>
      <c r="L452" s="2"/>
      <c r="M452" s="27">
        <f>IF(B452="","",COUNTIF($D$3:D452,D452)-IF(D452="M",COUNTIF($Q$3:Q452,"M"))-IF(D452="F",COUNTIF($Q$3:Q452,"F")))</f>
      </c>
      <c r="N452" s="2">
        <f t="shared" si="7"/>
        <v>0</v>
      </c>
    </row>
    <row r="453" spans="7:14" ht="15">
      <c r="G453" s="43"/>
      <c r="H453" s="28"/>
      <c r="I453" s="42"/>
      <c r="K453" s="2"/>
      <c r="L453" s="2"/>
      <c r="M453" s="27">
        <f>IF(B453="","",COUNTIF($D$3:D453,D453)-IF(D453="M",COUNTIF($Q$3:Q453,"M"))-IF(D453="F",COUNTIF($Q$3:Q453,"F")))</f>
      </c>
      <c r="N453" s="2">
        <f t="shared" si="7"/>
        <v>0</v>
      </c>
    </row>
    <row r="454" spans="7:14" ht="15">
      <c r="G454" s="43"/>
      <c r="H454" s="28"/>
      <c r="I454" s="42"/>
      <c r="K454" s="2"/>
      <c r="L454" s="2"/>
      <c r="M454" s="27">
        <f>IF(B454="","",COUNTIF($D$3:D454,D454)-IF(D454="M",COUNTIF($Q$3:Q454,"M"))-IF(D454="F",COUNTIF($Q$3:Q454,"F")))</f>
      </c>
      <c r="N454" s="2">
        <f t="shared" si="7"/>
        <v>0</v>
      </c>
    </row>
    <row r="455" spans="7:14" ht="15">
      <c r="G455" s="43"/>
      <c r="H455" s="28"/>
      <c r="I455" s="42"/>
      <c r="K455" s="2"/>
      <c r="L455" s="2"/>
      <c r="M455" s="27">
        <f>IF(B455="","",COUNTIF($D$3:D455,D455)-IF(D455="M",COUNTIF($Q$3:Q455,"M"))-IF(D455="F",COUNTIF($Q$3:Q455,"F")))</f>
      </c>
      <c r="N455" s="2">
        <f t="shared" si="7"/>
        <v>0</v>
      </c>
    </row>
    <row r="456" spans="7:14" ht="15">
      <c r="G456" s="43"/>
      <c r="H456" s="28"/>
      <c r="I456" s="42"/>
      <c r="K456" s="2"/>
      <c r="L456" s="2"/>
      <c r="M456" s="27">
        <f>IF(B456="","",COUNTIF($D$3:D456,D456)-IF(D456="M",COUNTIF($Q$3:Q456,"M"))-IF(D456="F",COUNTIF($Q$3:Q456,"F")))</f>
      </c>
      <c r="N456" s="2">
        <f t="shared" si="7"/>
        <v>0</v>
      </c>
    </row>
    <row r="457" spans="7:14" ht="15">
      <c r="G457" s="43"/>
      <c r="H457" s="28"/>
      <c r="I457" s="42"/>
      <c r="K457" s="2"/>
      <c r="L457" s="2"/>
      <c r="M457" s="27">
        <f>IF(B457="","",COUNTIF($D$3:D457,D457)-IF(D457="M",COUNTIF($Q$3:Q457,"M"))-IF(D457="F",COUNTIF($Q$3:Q457,"F")))</f>
      </c>
      <c r="N457" s="2">
        <f t="shared" si="7"/>
        <v>0</v>
      </c>
    </row>
    <row r="458" spans="7:14" ht="15">
      <c r="G458" s="43"/>
      <c r="H458" s="28"/>
      <c r="I458" s="42"/>
      <c r="K458" s="2"/>
      <c r="L458" s="2"/>
      <c r="M458" s="27">
        <f>IF(B458="","",COUNTIF($D$3:D458,D458)-IF(D458="M",COUNTIF($Q$3:Q458,"M"))-IF(D458="F",COUNTIF($Q$3:Q458,"F")))</f>
      </c>
      <c r="N458" s="2">
        <f t="shared" si="7"/>
        <v>0</v>
      </c>
    </row>
    <row r="459" spans="7:14" ht="15">
      <c r="G459" s="43"/>
      <c r="H459" s="28"/>
      <c r="I459" s="42"/>
      <c r="K459" s="2"/>
      <c r="L459" s="2"/>
      <c r="M459" s="27">
        <f>IF(B459="","",COUNTIF($D$3:D459,D459)-IF(D459="M",COUNTIF($Q$3:Q459,"M"))-IF(D459="F",COUNTIF($Q$3:Q459,"F")))</f>
      </c>
      <c r="N459" s="2">
        <f t="shared" si="7"/>
        <v>0</v>
      </c>
    </row>
    <row r="460" spans="7:14" ht="15">
      <c r="G460" s="43"/>
      <c r="H460" s="28"/>
      <c r="I460" s="42"/>
      <c r="K460" s="2"/>
      <c r="L460" s="2"/>
      <c r="M460" s="27">
        <f>IF(B460="","",COUNTIF($D$3:D460,D460)-IF(D460="M",COUNTIF($Q$3:Q460,"M"))-IF(D460="F",COUNTIF($Q$3:Q460,"F")))</f>
      </c>
      <c r="N460" s="2">
        <f t="shared" si="7"/>
        <v>0</v>
      </c>
    </row>
    <row r="461" spans="7:14" ht="15">
      <c r="G461" s="43"/>
      <c r="H461" s="28"/>
      <c r="I461" s="42"/>
      <c r="K461" s="2"/>
      <c r="L461" s="2"/>
      <c r="M461" s="27">
        <f>IF(B461="","",COUNTIF($D$3:D461,D461)-IF(D461="M",COUNTIF($Q$3:Q461,"M"))-IF(D461="F",COUNTIF($Q$3:Q461,"F")))</f>
      </c>
      <c r="N461" s="2">
        <f aca="true" t="shared" si="8" ref="N461:N524">A461</f>
        <v>0</v>
      </c>
    </row>
    <row r="462" spans="7:14" ht="15">
      <c r="G462" s="43"/>
      <c r="H462" s="28"/>
      <c r="I462" s="42"/>
      <c r="K462" s="2"/>
      <c r="L462" s="2"/>
      <c r="M462" s="27">
        <f>IF(B462="","",COUNTIF($D$3:D462,D462)-IF(D462="M",COUNTIF($Q$3:Q462,"M"))-IF(D462="F",COUNTIF($Q$3:Q462,"F")))</f>
      </c>
      <c r="N462" s="2">
        <f t="shared" si="8"/>
        <v>0</v>
      </c>
    </row>
    <row r="463" spans="7:14" ht="15">
      <c r="G463" s="43"/>
      <c r="H463" s="28"/>
      <c r="I463" s="42"/>
      <c r="K463" s="2"/>
      <c r="L463" s="2"/>
      <c r="M463" s="27">
        <f>IF(B463="","",COUNTIF($D$3:D463,D463)-IF(D463="M",COUNTIF($Q$3:Q463,"M"))-IF(D463="F",COUNTIF($Q$3:Q463,"F")))</f>
      </c>
      <c r="N463" s="2">
        <f t="shared" si="8"/>
        <v>0</v>
      </c>
    </row>
    <row r="464" spans="7:14" ht="15">
      <c r="G464" s="43"/>
      <c r="H464" s="28"/>
      <c r="I464" s="42"/>
      <c r="K464" s="2"/>
      <c r="L464" s="2"/>
      <c r="M464" s="27">
        <f>IF(B464="","",COUNTIF($D$3:D464,D464)-IF(D464="M",COUNTIF($Q$3:Q464,"M"))-IF(D464="F",COUNTIF($Q$3:Q464,"F")))</f>
      </c>
      <c r="N464" s="2">
        <f t="shared" si="8"/>
        <v>0</v>
      </c>
    </row>
    <row r="465" spans="7:14" ht="15">
      <c r="G465" s="43"/>
      <c r="H465" s="28"/>
      <c r="I465" s="42"/>
      <c r="K465" s="2"/>
      <c r="L465" s="2"/>
      <c r="M465" s="27">
        <f>IF(B465="","",COUNTIF($D$3:D465,D465)-IF(D465="M",COUNTIF($Q$3:Q465,"M"))-IF(D465="F",COUNTIF($Q$3:Q465,"F")))</f>
      </c>
      <c r="N465" s="2">
        <f t="shared" si="8"/>
        <v>0</v>
      </c>
    </row>
    <row r="466" spans="7:14" ht="15">
      <c r="G466" s="43"/>
      <c r="H466" s="28"/>
      <c r="I466" s="42"/>
      <c r="K466" s="2"/>
      <c r="L466" s="2"/>
      <c r="M466" s="27">
        <f>IF(B466="","",COUNTIF($D$3:D466,D466)-IF(D466="M",COUNTIF($Q$3:Q466,"M"))-IF(D466="F",COUNTIF($Q$3:Q466,"F")))</f>
      </c>
      <c r="N466" s="2">
        <f t="shared" si="8"/>
        <v>0</v>
      </c>
    </row>
    <row r="467" spans="7:14" ht="15">
      <c r="G467" s="43"/>
      <c r="H467" s="28"/>
      <c r="I467" s="42"/>
      <c r="K467" s="2"/>
      <c r="L467" s="2"/>
      <c r="M467" s="27">
        <f>IF(B467="","",COUNTIF($D$3:D467,D467)-IF(D467="M",COUNTIF($Q$3:Q467,"M"))-IF(D467="F",COUNTIF($Q$3:Q467,"F")))</f>
      </c>
      <c r="N467" s="2">
        <f t="shared" si="8"/>
        <v>0</v>
      </c>
    </row>
    <row r="468" spans="7:14" ht="15">
      <c r="G468" s="43"/>
      <c r="H468" s="28"/>
      <c r="I468" s="42"/>
      <c r="K468" s="2"/>
      <c r="L468" s="2"/>
      <c r="M468" s="27">
        <f>IF(B468="","",COUNTIF($D$3:D468,D468)-IF(D468="M",COUNTIF($Q$3:Q468,"M"))-IF(D468="F",COUNTIF($Q$3:Q468,"F")))</f>
      </c>
      <c r="N468" s="2">
        <f t="shared" si="8"/>
        <v>0</v>
      </c>
    </row>
    <row r="469" spans="7:14" ht="15">
      <c r="G469" s="43"/>
      <c r="H469" s="28"/>
      <c r="I469" s="42"/>
      <c r="K469" s="2"/>
      <c r="L469" s="2"/>
      <c r="M469" s="27">
        <f>IF(B469="","",COUNTIF($D$3:D469,D469)-IF(D469="M",COUNTIF($Q$3:Q469,"M"))-IF(D469="F",COUNTIF($Q$3:Q469,"F")))</f>
      </c>
      <c r="N469" s="2">
        <f t="shared" si="8"/>
        <v>0</v>
      </c>
    </row>
    <row r="470" spans="7:14" ht="15">
      <c r="G470" s="43"/>
      <c r="H470" s="28"/>
      <c r="I470" s="42"/>
      <c r="K470" s="2"/>
      <c r="L470" s="2"/>
      <c r="M470" s="27">
        <f>IF(B470="","",COUNTIF($D$3:D470,D470)-IF(D470="M",COUNTIF($Q$3:Q470,"M"))-IF(D470="F",COUNTIF($Q$3:Q470,"F")))</f>
      </c>
      <c r="N470" s="2">
        <f t="shared" si="8"/>
        <v>0</v>
      </c>
    </row>
    <row r="471" spans="7:14" ht="15">
      <c r="G471" s="43"/>
      <c r="H471" s="28"/>
      <c r="I471" s="42"/>
      <c r="K471" s="2"/>
      <c r="L471" s="2"/>
      <c r="M471" s="27">
        <f>IF(B471="","",COUNTIF($D$3:D471,D471)-IF(D471="M",COUNTIF($Q$3:Q471,"M"))-IF(D471="F",COUNTIF($Q$3:Q471,"F")))</f>
      </c>
      <c r="N471" s="2">
        <f t="shared" si="8"/>
        <v>0</v>
      </c>
    </row>
    <row r="472" spans="7:14" ht="15">
      <c r="G472" s="43"/>
      <c r="H472" s="28"/>
      <c r="I472" s="42"/>
      <c r="K472" s="2"/>
      <c r="L472" s="2"/>
      <c r="M472" s="27">
        <f>IF(B472="","",COUNTIF($D$3:D472,D472)-IF(D472="M",COUNTIF($Q$3:Q472,"M"))-IF(D472="F",COUNTIF($Q$3:Q472,"F")))</f>
      </c>
      <c r="N472" s="2">
        <f t="shared" si="8"/>
        <v>0</v>
      </c>
    </row>
    <row r="473" spans="7:14" ht="15">
      <c r="G473" s="43"/>
      <c r="H473" s="28"/>
      <c r="I473" s="42"/>
      <c r="K473" s="2"/>
      <c r="L473" s="2"/>
      <c r="M473" s="27">
        <f>IF(B473="","",COUNTIF($D$3:D473,D473)-IF(D473="M",COUNTIF($Q$3:Q473,"M"))-IF(D473="F",COUNTIF($Q$3:Q473,"F")))</f>
      </c>
      <c r="N473" s="2">
        <f t="shared" si="8"/>
        <v>0</v>
      </c>
    </row>
    <row r="474" spans="7:14" ht="15">
      <c r="G474" s="43"/>
      <c r="H474" s="28"/>
      <c r="I474" s="42"/>
      <c r="K474" s="2"/>
      <c r="L474" s="2"/>
      <c r="M474" s="27">
        <f>IF(B474="","",COUNTIF($D$3:D474,D474)-IF(D474="M",COUNTIF($Q$3:Q474,"M"))-IF(D474="F",COUNTIF($Q$3:Q474,"F")))</f>
      </c>
      <c r="N474" s="2">
        <f t="shared" si="8"/>
        <v>0</v>
      </c>
    </row>
    <row r="475" spans="7:14" ht="15">
      <c r="G475" s="43"/>
      <c r="H475" s="28"/>
      <c r="I475" s="42"/>
      <c r="K475" s="2"/>
      <c r="L475" s="2"/>
      <c r="M475" s="27">
        <f>IF(B475="","",COUNTIF($D$3:D475,D475)-IF(D475="M",COUNTIF($Q$3:Q475,"M"))-IF(D475="F",COUNTIF($Q$3:Q475,"F")))</f>
      </c>
      <c r="N475" s="2">
        <f t="shared" si="8"/>
        <v>0</v>
      </c>
    </row>
    <row r="476" spans="7:14" ht="15">
      <c r="G476" s="43"/>
      <c r="H476" s="28"/>
      <c r="I476" s="42"/>
      <c r="K476" s="2"/>
      <c r="L476" s="2"/>
      <c r="M476" s="27">
        <f>IF(B476="","",COUNTIF($D$3:D476,D476)-IF(D476="M",COUNTIF($Q$3:Q476,"M"))-IF(D476="F",COUNTIF($Q$3:Q476,"F")))</f>
      </c>
      <c r="N476" s="2">
        <f t="shared" si="8"/>
        <v>0</v>
      </c>
    </row>
    <row r="477" spans="7:14" ht="15">
      <c r="G477" s="43"/>
      <c r="H477" s="28"/>
      <c r="I477" s="42"/>
      <c r="K477" s="2"/>
      <c r="L477" s="2"/>
      <c r="M477" s="27">
        <f>IF(B477="","",COUNTIF($D$3:D477,D477)-IF(D477="M",COUNTIF($Q$3:Q477,"M"))-IF(D477="F",COUNTIF($Q$3:Q477,"F")))</f>
      </c>
      <c r="N477" s="2">
        <f t="shared" si="8"/>
        <v>0</v>
      </c>
    </row>
    <row r="478" spans="7:14" ht="15">
      <c r="G478" s="43"/>
      <c r="H478" s="28"/>
      <c r="I478" s="42"/>
      <c r="K478" s="2"/>
      <c r="L478" s="2"/>
      <c r="M478" s="27">
        <f>IF(B478="","",COUNTIF($D$3:D478,D478)-IF(D478="M",COUNTIF($Q$3:Q478,"M"))-IF(D478="F",COUNTIF($Q$3:Q478,"F")))</f>
      </c>
      <c r="N478" s="2">
        <f t="shared" si="8"/>
        <v>0</v>
      </c>
    </row>
    <row r="479" spans="7:14" ht="15">
      <c r="G479" s="43"/>
      <c r="H479" s="28"/>
      <c r="I479" s="42"/>
      <c r="K479" s="2"/>
      <c r="L479" s="2"/>
      <c r="M479" s="27">
        <f>IF(B479="","",COUNTIF($D$3:D479,D479)-IF(D479="M",COUNTIF($Q$3:Q479,"M"))-IF(D479="F",COUNTIF($Q$3:Q479,"F")))</f>
      </c>
      <c r="N479" s="2">
        <f t="shared" si="8"/>
        <v>0</v>
      </c>
    </row>
    <row r="480" spans="7:14" ht="15">
      <c r="G480" s="43"/>
      <c r="H480" s="28"/>
      <c r="I480" s="42"/>
      <c r="K480" s="2"/>
      <c r="L480" s="2"/>
      <c r="M480" s="27">
        <f>IF(B480="","",COUNTIF($D$3:D480,D480)-IF(D480="M",COUNTIF($Q$3:Q480,"M"))-IF(D480="F",COUNTIF($Q$3:Q480,"F")))</f>
      </c>
      <c r="N480" s="2">
        <f t="shared" si="8"/>
        <v>0</v>
      </c>
    </row>
    <row r="481" spans="7:14" ht="15">
      <c r="G481" s="43"/>
      <c r="H481" s="28"/>
      <c r="I481" s="42"/>
      <c r="K481" s="2"/>
      <c r="L481" s="2"/>
      <c r="M481" s="27">
        <f>IF(B481="","",COUNTIF($D$3:D481,D481)-IF(D481="M",COUNTIF($Q$3:Q481,"M"))-IF(D481="F",COUNTIF($Q$3:Q481,"F")))</f>
      </c>
      <c r="N481" s="2">
        <f t="shared" si="8"/>
        <v>0</v>
      </c>
    </row>
    <row r="482" spans="7:14" ht="15">
      <c r="G482" s="43"/>
      <c r="H482" s="28"/>
      <c r="I482" s="42"/>
      <c r="K482" s="2"/>
      <c r="L482" s="2"/>
      <c r="M482" s="27">
        <f>IF(B482="","",COUNTIF($D$3:D482,D482)-IF(D482="M",COUNTIF($Q$3:Q482,"M"))-IF(D482="F",COUNTIF($Q$3:Q482,"F")))</f>
      </c>
      <c r="N482" s="2">
        <f t="shared" si="8"/>
        <v>0</v>
      </c>
    </row>
    <row r="483" spans="7:14" ht="15">
      <c r="G483" s="43"/>
      <c r="H483" s="28"/>
      <c r="I483" s="42"/>
      <c r="K483" s="2"/>
      <c r="L483" s="2"/>
      <c r="M483" s="27">
        <f>IF(B483="","",COUNTIF($D$3:D483,D483)-IF(D483="M",COUNTIF($Q$3:Q483,"M"))-IF(D483="F",COUNTIF($Q$3:Q483,"F")))</f>
      </c>
      <c r="N483" s="2">
        <f t="shared" si="8"/>
        <v>0</v>
      </c>
    </row>
    <row r="484" spans="7:14" ht="15">
      <c r="G484" s="43"/>
      <c r="H484" s="28"/>
      <c r="I484" s="42"/>
      <c r="K484" s="2"/>
      <c r="L484" s="2"/>
      <c r="M484" s="27">
        <f>IF(B484="","",COUNTIF($D$3:D484,D484)-IF(D484="M",COUNTIF($Q$3:Q484,"M"))-IF(D484="F",COUNTIF($Q$3:Q484,"F")))</f>
      </c>
      <c r="N484" s="2">
        <f t="shared" si="8"/>
        <v>0</v>
      </c>
    </row>
    <row r="485" spans="7:14" ht="15">
      <c r="G485" s="43"/>
      <c r="H485" s="28"/>
      <c r="I485" s="42"/>
      <c r="K485" s="2"/>
      <c r="L485" s="2"/>
      <c r="M485" s="27">
        <f>IF(B485="","",COUNTIF($D$3:D485,D485)-IF(D485="M",COUNTIF($Q$3:Q485,"M"))-IF(D485="F",COUNTIF($Q$3:Q485,"F")))</f>
      </c>
      <c r="N485" s="2">
        <f t="shared" si="8"/>
        <v>0</v>
      </c>
    </row>
    <row r="486" spans="7:14" ht="15">
      <c r="G486" s="43"/>
      <c r="H486" s="28"/>
      <c r="I486" s="42"/>
      <c r="K486" s="2"/>
      <c r="L486" s="2"/>
      <c r="M486" s="27">
        <f>IF(B486="","",COUNTIF($D$3:D486,D486)-IF(D486="M",COUNTIF($Q$3:Q486,"M"))-IF(D486="F",COUNTIF($Q$3:Q486,"F")))</f>
      </c>
      <c r="N486" s="2">
        <f t="shared" si="8"/>
        <v>0</v>
      </c>
    </row>
    <row r="487" spans="7:14" ht="15">
      <c r="G487" s="43"/>
      <c r="H487" s="28"/>
      <c r="I487" s="42"/>
      <c r="K487" s="2"/>
      <c r="L487" s="2"/>
      <c r="M487" s="27">
        <f>IF(B487="","",COUNTIF($D$3:D487,D487)-IF(D487="M",COUNTIF($Q$3:Q487,"M"))-IF(D487="F",COUNTIF($Q$3:Q487,"F")))</f>
      </c>
      <c r="N487" s="2">
        <f t="shared" si="8"/>
        <v>0</v>
      </c>
    </row>
    <row r="488" spans="7:14" ht="15">
      <c r="G488" s="43"/>
      <c r="H488" s="28"/>
      <c r="I488" s="42"/>
      <c r="K488" s="2"/>
      <c r="L488" s="2"/>
      <c r="M488" s="27">
        <f>IF(B488="","",COUNTIF($D$3:D488,D488)-IF(D488="M",COUNTIF($Q$3:Q488,"M"))-IF(D488="F",COUNTIF($Q$3:Q488,"F")))</f>
      </c>
      <c r="N488" s="2">
        <f t="shared" si="8"/>
        <v>0</v>
      </c>
    </row>
    <row r="489" spans="7:14" ht="15">
      <c r="G489" s="43"/>
      <c r="H489" s="28"/>
      <c r="I489" s="42"/>
      <c r="K489" s="2"/>
      <c r="L489" s="2"/>
      <c r="M489" s="27">
        <f>IF(B489="","",COUNTIF($D$3:D489,D489)-IF(D489="M",COUNTIF($Q$3:Q489,"M"))-IF(D489="F",COUNTIF($Q$3:Q489,"F")))</f>
      </c>
      <c r="N489" s="2">
        <f t="shared" si="8"/>
        <v>0</v>
      </c>
    </row>
    <row r="490" spans="7:14" ht="15">
      <c r="G490" s="43"/>
      <c r="H490" s="28"/>
      <c r="I490" s="42"/>
      <c r="K490" s="2"/>
      <c r="L490" s="2"/>
      <c r="M490" s="27">
        <f>IF(B490="","",COUNTIF($D$3:D490,D490)-IF(D490="M",COUNTIF($Q$3:Q490,"M"))-IF(D490="F",COUNTIF($Q$3:Q490,"F")))</f>
      </c>
      <c r="N490" s="2">
        <f t="shared" si="8"/>
        <v>0</v>
      </c>
    </row>
    <row r="491" spans="7:14" ht="15">
      <c r="G491" s="43"/>
      <c r="H491" s="28"/>
      <c r="I491" s="42"/>
      <c r="K491" s="2"/>
      <c r="L491" s="2"/>
      <c r="M491" s="27">
        <f>IF(B491="","",COUNTIF($D$3:D491,D491)-IF(D491="M",COUNTIF($Q$3:Q491,"M"))-IF(D491="F",COUNTIF($Q$3:Q491,"F")))</f>
      </c>
      <c r="N491" s="2">
        <f t="shared" si="8"/>
        <v>0</v>
      </c>
    </row>
    <row r="492" spans="7:14" ht="15">
      <c r="G492" s="43"/>
      <c r="H492" s="28"/>
      <c r="I492" s="42"/>
      <c r="K492" s="2"/>
      <c r="L492" s="2"/>
      <c r="M492" s="27">
        <f>IF(B492="","",COUNTIF($D$3:D492,D492)-IF(D492="M",COUNTIF($Q$3:Q492,"M"))-IF(D492="F",COUNTIF($Q$3:Q492,"F")))</f>
      </c>
      <c r="N492" s="2">
        <f t="shared" si="8"/>
        <v>0</v>
      </c>
    </row>
    <row r="493" spans="7:14" ht="15">
      <c r="G493" s="43"/>
      <c r="H493" s="28"/>
      <c r="I493" s="42"/>
      <c r="K493" s="2"/>
      <c r="L493" s="2"/>
      <c r="M493" s="27">
        <f>IF(B493="","",COUNTIF($D$3:D493,D493)-IF(D493="M",COUNTIF($Q$3:Q493,"M"))-IF(D493="F",COUNTIF($Q$3:Q493,"F")))</f>
      </c>
      <c r="N493" s="2">
        <f t="shared" si="8"/>
        <v>0</v>
      </c>
    </row>
    <row r="494" spans="7:14" ht="15">
      <c r="G494" s="43"/>
      <c r="H494" s="28"/>
      <c r="I494" s="42"/>
      <c r="K494" s="2"/>
      <c r="L494" s="2"/>
      <c r="M494" s="27">
        <f>IF(B494="","",COUNTIF($D$3:D494,D494)-IF(D494="M",COUNTIF($Q$3:Q494,"M"))-IF(D494="F",COUNTIF($Q$3:Q494,"F")))</f>
      </c>
      <c r="N494" s="2">
        <f t="shared" si="8"/>
        <v>0</v>
      </c>
    </row>
    <row r="495" spans="7:14" ht="15">
      <c r="G495" s="43"/>
      <c r="H495" s="28"/>
      <c r="I495" s="42"/>
      <c r="K495" s="2"/>
      <c r="L495" s="2"/>
      <c r="M495" s="27">
        <f>IF(B495="","",COUNTIF($D$3:D495,D495)-IF(D495="M",COUNTIF($Q$3:Q495,"M"))-IF(D495="F",COUNTIF($Q$3:Q495,"F")))</f>
      </c>
      <c r="N495" s="2">
        <f t="shared" si="8"/>
        <v>0</v>
      </c>
    </row>
    <row r="496" spans="7:14" ht="15">
      <c r="G496" s="43"/>
      <c r="H496" s="28"/>
      <c r="I496" s="42"/>
      <c r="K496" s="2"/>
      <c r="L496" s="2"/>
      <c r="M496" s="27">
        <f>IF(B496="","",COUNTIF($D$3:D496,D496)-IF(D496="M",COUNTIF($Q$3:Q496,"M"))-IF(D496="F",COUNTIF($Q$3:Q496,"F")))</f>
      </c>
      <c r="N496" s="2">
        <f t="shared" si="8"/>
        <v>0</v>
      </c>
    </row>
    <row r="497" spans="7:14" ht="15">
      <c r="G497" s="43"/>
      <c r="H497" s="28"/>
      <c r="I497" s="42"/>
      <c r="K497" s="2"/>
      <c r="L497" s="2"/>
      <c r="M497" s="27">
        <f>IF(B497="","",COUNTIF($D$3:D497,D497)-IF(D497="M",COUNTIF($Q$3:Q497,"M"))-IF(D497="F",COUNTIF($Q$3:Q497,"F")))</f>
      </c>
      <c r="N497" s="2">
        <f t="shared" si="8"/>
        <v>0</v>
      </c>
    </row>
    <row r="498" spans="7:14" ht="15">
      <c r="G498" s="43"/>
      <c r="H498" s="28"/>
      <c r="I498" s="42"/>
      <c r="K498" s="2"/>
      <c r="L498" s="2"/>
      <c r="M498" s="27">
        <f>IF(B498="","",COUNTIF($D$3:D498,D498)-IF(D498="M",COUNTIF($Q$3:Q498,"M"))-IF(D498="F",COUNTIF($Q$3:Q498,"F")))</f>
      </c>
      <c r="N498" s="2">
        <f t="shared" si="8"/>
        <v>0</v>
      </c>
    </row>
    <row r="499" spans="7:14" ht="15">
      <c r="G499" s="43"/>
      <c r="H499" s="28"/>
      <c r="I499" s="42"/>
      <c r="K499" s="2"/>
      <c r="L499" s="2"/>
      <c r="M499" s="27">
        <f>IF(B499="","",COUNTIF($D$3:D499,D499)-IF(D499="M",COUNTIF($Q$3:Q499,"M"))-IF(D499="F",COUNTIF($Q$3:Q499,"F")))</f>
      </c>
      <c r="N499" s="2">
        <f t="shared" si="8"/>
        <v>0</v>
      </c>
    </row>
    <row r="500" spans="7:14" ht="15">
      <c r="G500" s="43"/>
      <c r="H500" s="28"/>
      <c r="I500" s="42"/>
      <c r="K500" s="2"/>
      <c r="L500" s="2"/>
      <c r="M500" s="27">
        <f>IF(B500="","",COUNTIF($D$3:D500,D500)-IF(D500="M",COUNTIF($Q$3:Q500,"M"))-IF(D500="F",COUNTIF($Q$3:Q500,"F")))</f>
      </c>
      <c r="N500" s="2">
        <f t="shared" si="8"/>
        <v>0</v>
      </c>
    </row>
    <row r="501" spans="7:14" ht="15">
      <c r="G501" s="43"/>
      <c r="H501" s="28"/>
      <c r="I501" s="42"/>
      <c r="K501" s="2"/>
      <c r="L501" s="2"/>
      <c r="M501" s="27">
        <f>IF(B501="","",COUNTIF($D$3:D501,D501)-IF(D501="M",COUNTIF($Q$3:Q501,"M"))-IF(D501="F",COUNTIF($Q$3:Q501,"F")))</f>
      </c>
      <c r="N501" s="2">
        <f t="shared" si="8"/>
        <v>0</v>
      </c>
    </row>
    <row r="502" spans="7:14" ht="15">
      <c r="G502" s="43"/>
      <c r="H502" s="28"/>
      <c r="I502" s="42"/>
      <c r="K502" s="2"/>
      <c r="L502" s="2"/>
      <c r="M502" s="27">
        <f>IF(B502="","",COUNTIF($D$3:D502,D502)-IF(D502="M",COUNTIF($Q$3:Q502,"M"))-IF(D502="F",COUNTIF($Q$3:Q502,"F")))</f>
      </c>
      <c r="N502" s="2">
        <f t="shared" si="8"/>
        <v>0</v>
      </c>
    </row>
    <row r="503" spans="7:14" ht="15">
      <c r="G503" s="43"/>
      <c r="H503" s="28"/>
      <c r="I503" s="42"/>
      <c r="K503" s="2"/>
      <c r="L503" s="2"/>
      <c r="M503" s="27">
        <f>IF(B503="","",COUNTIF($D$3:D503,D503)-IF(D503="M",COUNTIF($Q$3:Q503,"M"))-IF(D503="F",COUNTIF($Q$3:Q503,"F")))</f>
      </c>
      <c r="N503" s="2">
        <f t="shared" si="8"/>
        <v>0</v>
      </c>
    </row>
    <row r="504" spans="7:14" ht="15">
      <c r="G504" s="43"/>
      <c r="H504" s="28"/>
      <c r="I504" s="42"/>
      <c r="K504" s="2"/>
      <c r="L504" s="2"/>
      <c r="M504" s="27">
        <f>IF(B504="","",COUNTIF($D$3:D504,D504)-IF(D504="M",COUNTIF($Q$3:Q504,"M"))-IF(D504="F",COUNTIF($Q$3:Q504,"F")))</f>
      </c>
      <c r="N504" s="2">
        <f t="shared" si="8"/>
        <v>0</v>
      </c>
    </row>
    <row r="505" spans="7:14" ht="15">
      <c r="G505" s="43"/>
      <c r="H505" s="28"/>
      <c r="I505" s="42"/>
      <c r="K505" s="2"/>
      <c r="L505" s="2"/>
      <c r="M505" s="27">
        <f>IF(B505="","",COUNTIF($D$3:D505,D505)-IF(D505="M",COUNTIF($Q$3:Q505,"M"))-IF(D505="F",COUNTIF($Q$3:Q505,"F")))</f>
      </c>
      <c r="N505" s="2">
        <f t="shared" si="8"/>
        <v>0</v>
      </c>
    </row>
    <row r="506" spans="7:14" ht="15">
      <c r="G506" s="43"/>
      <c r="H506" s="28"/>
      <c r="I506" s="42"/>
      <c r="K506" s="2"/>
      <c r="L506" s="2"/>
      <c r="M506" s="27">
        <f>IF(B506="","",COUNTIF($D$3:D506,D506)-IF(D506="M",COUNTIF($Q$3:Q506,"M"))-IF(D506="F",COUNTIF($Q$3:Q506,"F")))</f>
      </c>
      <c r="N506" s="2">
        <f t="shared" si="8"/>
        <v>0</v>
      </c>
    </row>
    <row r="507" spans="7:14" ht="15">
      <c r="G507" s="43"/>
      <c r="H507" s="28"/>
      <c r="I507" s="42"/>
      <c r="K507" s="2"/>
      <c r="L507" s="2"/>
      <c r="M507" s="27">
        <f>IF(B507="","",COUNTIF($D$3:D507,D507)-IF(D507="M",COUNTIF($Q$3:Q507,"M"))-IF(D507="F",COUNTIF($Q$3:Q507,"F")))</f>
      </c>
      <c r="N507" s="2">
        <f t="shared" si="8"/>
        <v>0</v>
      </c>
    </row>
    <row r="508" spans="7:14" ht="15">
      <c r="G508" s="43"/>
      <c r="H508" s="28"/>
      <c r="I508" s="42"/>
      <c r="K508" s="2"/>
      <c r="L508" s="2"/>
      <c r="M508" s="27">
        <f>IF(B508="","",COUNTIF($D$3:D508,D508)-IF(D508="M",COUNTIF($Q$3:Q508,"M"))-IF(D508="F",COUNTIF($Q$3:Q508,"F")))</f>
      </c>
      <c r="N508" s="2">
        <f t="shared" si="8"/>
        <v>0</v>
      </c>
    </row>
    <row r="509" spans="7:14" ht="15">
      <c r="G509" s="43"/>
      <c r="H509" s="28"/>
      <c r="I509" s="42"/>
      <c r="K509" s="2"/>
      <c r="L509" s="2"/>
      <c r="M509" s="27">
        <f>IF(B509="","",COUNTIF($D$3:D509,D509)-IF(D509="M",COUNTIF($Q$3:Q509,"M"))-IF(D509="F",COUNTIF($Q$3:Q509,"F")))</f>
      </c>
      <c r="N509" s="2">
        <f t="shared" si="8"/>
        <v>0</v>
      </c>
    </row>
    <row r="510" spans="7:14" ht="15">
      <c r="G510" s="43"/>
      <c r="H510" s="28"/>
      <c r="I510" s="42"/>
      <c r="K510" s="2"/>
      <c r="L510" s="2"/>
      <c r="M510" s="27">
        <f>IF(B510="","",COUNTIF($D$3:D510,D510)-IF(D510="M",COUNTIF($Q$3:Q510,"M"))-IF(D510="F",COUNTIF($Q$3:Q510,"F")))</f>
      </c>
      <c r="N510" s="2">
        <f t="shared" si="8"/>
        <v>0</v>
      </c>
    </row>
    <row r="511" spans="7:14" ht="15">
      <c r="G511" s="43"/>
      <c r="H511" s="28"/>
      <c r="I511" s="42"/>
      <c r="K511" s="2"/>
      <c r="L511" s="2"/>
      <c r="M511" s="27">
        <f>IF(B511="","",COUNTIF($D$3:D511,D511)-IF(D511="M",COUNTIF($Q$3:Q511,"M"))-IF(D511="F",COUNTIF($Q$3:Q511,"F")))</f>
      </c>
      <c r="N511" s="2">
        <f t="shared" si="8"/>
        <v>0</v>
      </c>
    </row>
    <row r="512" spans="7:14" ht="15">
      <c r="G512" s="43"/>
      <c r="H512" s="28"/>
      <c r="I512" s="42"/>
      <c r="K512" s="2"/>
      <c r="L512" s="2"/>
      <c r="M512" s="27">
        <f>IF(B512="","",COUNTIF($D$3:D512,D512)-IF(D512="M",COUNTIF($Q$3:Q512,"M"))-IF(D512="F",COUNTIF($Q$3:Q512,"F")))</f>
      </c>
      <c r="N512" s="2">
        <f t="shared" si="8"/>
        <v>0</v>
      </c>
    </row>
    <row r="513" spans="7:14" ht="15">
      <c r="G513" s="43"/>
      <c r="H513" s="28"/>
      <c r="I513" s="42"/>
      <c r="K513" s="2"/>
      <c r="L513" s="2"/>
      <c r="M513" s="27">
        <f>IF(B513="","",COUNTIF($D$3:D513,D513)-IF(D513="M",COUNTIF($Q$3:Q513,"M"))-IF(D513="F",COUNTIF($Q$3:Q513,"F")))</f>
      </c>
      <c r="N513" s="2">
        <f t="shared" si="8"/>
        <v>0</v>
      </c>
    </row>
    <row r="514" spans="7:14" ht="15">
      <c r="G514" s="43"/>
      <c r="H514" s="28"/>
      <c r="I514" s="42"/>
      <c r="K514" s="2"/>
      <c r="L514" s="2"/>
      <c r="M514" s="27">
        <f>IF(B514="","",COUNTIF($D$3:D514,D514)-IF(D514="M",COUNTIF($Q$3:Q514,"M"))-IF(D514="F",COUNTIF($Q$3:Q514,"F")))</f>
      </c>
      <c r="N514" s="2">
        <f t="shared" si="8"/>
        <v>0</v>
      </c>
    </row>
    <row r="515" spans="7:14" ht="15">
      <c r="G515" s="43"/>
      <c r="H515" s="28"/>
      <c r="I515" s="42"/>
      <c r="K515" s="2"/>
      <c r="L515" s="2"/>
      <c r="M515" s="27">
        <f>IF(B515="","",COUNTIF($D$3:D515,D515)-IF(D515="M",COUNTIF($Q$3:Q515,"M"))-IF(D515="F",COUNTIF($Q$3:Q515,"F")))</f>
      </c>
      <c r="N515" s="2">
        <f t="shared" si="8"/>
        <v>0</v>
      </c>
    </row>
    <row r="516" spans="7:14" ht="15">
      <c r="G516" s="43"/>
      <c r="H516" s="28"/>
      <c r="I516" s="42"/>
      <c r="K516" s="2"/>
      <c r="L516" s="2"/>
      <c r="M516" s="27">
        <f>IF(B516="","",COUNTIF($D$3:D516,D516)-IF(D516="M",COUNTIF($Q$3:Q516,"M"))-IF(D516="F",COUNTIF($Q$3:Q516,"F")))</f>
      </c>
      <c r="N516" s="2">
        <f t="shared" si="8"/>
        <v>0</v>
      </c>
    </row>
    <row r="517" spans="7:14" ht="15">
      <c r="G517" s="43"/>
      <c r="H517" s="28"/>
      <c r="I517" s="42"/>
      <c r="K517" s="2"/>
      <c r="L517" s="2"/>
      <c r="M517" s="27">
        <f>IF(B517="","",COUNTIF($D$3:D517,D517)-IF(D517="M",COUNTIF($Q$3:Q517,"M"))-IF(D517="F",COUNTIF($Q$3:Q517,"F")))</f>
      </c>
      <c r="N517" s="2">
        <f t="shared" si="8"/>
        <v>0</v>
      </c>
    </row>
    <row r="518" spans="7:14" ht="15">
      <c r="G518" s="43"/>
      <c r="H518" s="28"/>
      <c r="I518" s="42"/>
      <c r="K518" s="2"/>
      <c r="L518" s="2"/>
      <c r="M518" s="27">
        <f>IF(B518="","",COUNTIF($D$3:D518,D518)-IF(D518="M",COUNTIF($Q$3:Q518,"M"))-IF(D518="F",COUNTIF($Q$3:Q518,"F")))</f>
      </c>
      <c r="N518" s="2">
        <f t="shared" si="8"/>
        <v>0</v>
      </c>
    </row>
    <row r="519" spans="7:14" ht="15">
      <c r="G519" s="43"/>
      <c r="H519" s="28"/>
      <c r="I519" s="42"/>
      <c r="K519" s="2"/>
      <c r="L519" s="2"/>
      <c r="M519" s="27">
        <f>IF(B519="","",COUNTIF($D$3:D519,D519)-IF(D519="M",COUNTIF($Q$3:Q519,"M"))-IF(D519="F",COUNTIF($Q$3:Q519,"F")))</f>
      </c>
      <c r="N519" s="2">
        <f t="shared" si="8"/>
        <v>0</v>
      </c>
    </row>
    <row r="520" spans="7:14" ht="15">
      <c r="G520" s="43"/>
      <c r="H520" s="28"/>
      <c r="I520" s="42"/>
      <c r="K520" s="2"/>
      <c r="L520" s="2"/>
      <c r="M520" s="27">
        <f>IF(B520="","",COUNTIF($D$3:D520,D520)-IF(D520="M",COUNTIF($Q$3:Q520,"M"))-IF(D520="F",COUNTIF($Q$3:Q520,"F")))</f>
      </c>
      <c r="N520" s="2">
        <f t="shared" si="8"/>
        <v>0</v>
      </c>
    </row>
    <row r="521" spans="7:14" ht="15">
      <c r="G521" s="43"/>
      <c r="H521" s="28"/>
      <c r="I521" s="42"/>
      <c r="K521" s="2"/>
      <c r="L521" s="2"/>
      <c r="M521" s="27">
        <f>IF(B521="","",COUNTIF($D$3:D521,D521)-IF(D521="M",COUNTIF($Q$3:Q521,"M"))-IF(D521="F",COUNTIF($Q$3:Q521,"F")))</f>
      </c>
      <c r="N521" s="2">
        <f t="shared" si="8"/>
        <v>0</v>
      </c>
    </row>
    <row r="522" spans="7:14" ht="15">
      <c r="G522" s="43"/>
      <c r="H522" s="28"/>
      <c r="I522" s="42"/>
      <c r="K522" s="2"/>
      <c r="L522" s="2"/>
      <c r="M522" s="27">
        <f>IF(B522="","",COUNTIF($D$3:D522,D522)-IF(D522="M",COUNTIF($Q$3:Q522,"M"))-IF(D522="F",COUNTIF($Q$3:Q522,"F")))</f>
      </c>
      <c r="N522" s="2">
        <f t="shared" si="8"/>
        <v>0</v>
      </c>
    </row>
    <row r="523" spans="7:14" ht="15">
      <c r="G523" s="43"/>
      <c r="H523" s="28"/>
      <c r="I523" s="42"/>
      <c r="K523" s="2"/>
      <c r="L523" s="2"/>
      <c r="M523" s="27">
        <f>IF(B523="","",COUNTIF($D$3:D523,D523)-IF(D523="M",COUNTIF($Q$3:Q523,"M"))-IF(D523="F",COUNTIF($Q$3:Q523,"F")))</f>
      </c>
      <c r="N523" s="2">
        <f t="shared" si="8"/>
        <v>0</v>
      </c>
    </row>
    <row r="524" spans="7:14" ht="15">
      <c r="G524" s="43"/>
      <c r="H524" s="28"/>
      <c r="I524" s="42"/>
      <c r="K524" s="2"/>
      <c r="L524" s="2"/>
      <c r="M524" s="27">
        <f>IF(B524="","",COUNTIF($D$3:D524,D524)-IF(D524="M",COUNTIF($Q$3:Q524,"M"))-IF(D524="F",COUNTIF($Q$3:Q524,"F")))</f>
      </c>
      <c r="N524" s="2">
        <f t="shared" si="8"/>
        <v>0</v>
      </c>
    </row>
    <row r="525" spans="7:14" ht="15">
      <c r="G525" s="43"/>
      <c r="H525" s="28"/>
      <c r="I525" s="42"/>
      <c r="K525" s="2"/>
      <c r="L525" s="2"/>
      <c r="M525" s="27">
        <f>IF(B525="","",COUNTIF($D$3:D525,D525)-IF(D525="M",COUNTIF($Q$3:Q525,"M"))-IF(D525="F",COUNTIF($Q$3:Q525,"F")))</f>
      </c>
      <c r="N525" s="2">
        <f aca="true" t="shared" si="9" ref="N525:N588">A525</f>
        <v>0</v>
      </c>
    </row>
    <row r="526" spans="7:14" ht="15">
      <c r="G526" s="43"/>
      <c r="H526" s="28"/>
      <c r="I526" s="42"/>
      <c r="K526" s="2"/>
      <c r="L526" s="2"/>
      <c r="M526" s="27">
        <f>IF(B526="","",COUNTIF($D$3:D526,D526)-IF(D526="M",COUNTIF($Q$3:Q526,"M"))-IF(D526="F",COUNTIF($Q$3:Q526,"F")))</f>
      </c>
      <c r="N526" s="2">
        <f t="shared" si="9"/>
        <v>0</v>
      </c>
    </row>
    <row r="527" spans="7:14" ht="15">
      <c r="G527" s="43"/>
      <c r="H527" s="28"/>
      <c r="I527" s="42"/>
      <c r="K527" s="2"/>
      <c r="L527" s="2"/>
      <c r="M527" s="27">
        <f>IF(B527="","",COUNTIF($D$3:D527,D527)-IF(D527="M",COUNTIF($Q$3:Q527,"M"))-IF(D527="F",COUNTIF($Q$3:Q527,"F")))</f>
      </c>
      <c r="N527" s="2">
        <f t="shared" si="9"/>
        <v>0</v>
      </c>
    </row>
    <row r="528" spans="7:14" ht="15">
      <c r="G528" s="43"/>
      <c r="H528" s="28"/>
      <c r="I528" s="42"/>
      <c r="K528" s="2"/>
      <c r="L528" s="2"/>
      <c r="M528" s="27">
        <f>IF(B528="","",COUNTIF($D$3:D528,D528)-IF(D528="M",COUNTIF($Q$3:Q528,"M"))-IF(D528="F",COUNTIF($Q$3:Q528,"F")))</f>
      </c>
      <c r="N528" s="2">
        <f t="shared" si="9"/>
        <v>0</v>
      </c>
    </row>
    <row r="529" spans="7:14" ht="15">
      <c r="G529" s="43"/>
      <c r="H529" s="28"/>
      <c r="I529" s="42"/>
      <c r="K529" s="2"/>
      <c r="L529" s="2"/>
      <c r="M529" s="27">
        <f>IF(B529="","",COUNTIF($D$3:D529,D529)-IF(D529="M",COUNTIF($Q$3:Q529,"M"))-IF(D529="F",COUNTIF($Q$3:Q529,"F")))</f>
      </c>
      <c r="N529" s="2">
        <f t="shared" si="9"/>
        <v>0</v>
      </c>
    </row>
    <row r="530" spans="7:14" ht="15">
      <c r="G530" s="43"/>
      <c r="H530" s="28"/>
      <c r="I530" s="42"/>
      <c r="K530" s="2"/>
      <c r="L530" s="2"/>
      <c r="M530" s="27">
        <f>IF(B530="","",COUNTIF($D$3:D530,D530)-IF(D530="M",COUNTIF($Q$3:Q530,"M"))-IF(D530="F",COUNTIF($Q$3:Q530,"F")))</f>
      </c>
      <c r="N530" s="2">
        <f t="shared" si="9"/>
        <v>0</v>
      </c>
    </row>
    <row r="531" spans="7:14" ht="15">
      <c r="G531" s="43"/>
      <c r="H531" s="28"/>
      <c r="I531" s="42"/>
      <c r="K531" s="2"/>
      <c r="L531" s="2"/>
      <c r="M531" s="27">
        <f>IF(B531="","",COUNTIF($D$3:D531,D531)-IF(D531="M",COUNTIF($Q$3:Q531,"M"))-IF(D531="F",COUNTIF($Q$3:Q531,"F")))</f>
      </c>
      <c r="N531" s="2">
        <f t="shared" si="9"/>
        <v>0</v>
      </c>
    </row>
    <row r="532" spans="7:14" ht="15">
      <c r="G532" s="43"/>
      <c r="H532" s="28"/>
      <c r="I532" s="42"/>
      <c r="K532" s="2"/>
      <c r="L532" s="2"/>
      <c r="M532" s="27">
        <f>IF(B532="","",COUNTIF($D$3:D532,D532)-IF(D532="M",COUNTIF($Q$3:Q532,"M"))-IF(D532="F",COUNTIF($Q$3:Q532,"F")))</f>
      </c>
      <c r="N532" s="2">
        <f t="shared" si="9"/>
        <v>0</v>
      </c>
    </row>
    <row r="533" spans="7:14" ht="15">
      <c r="G533" s="43"/>
      <c r="H533" s="28"/>
      <c r="I533" s="42"/>
      <c r="K533" s="2"/>
      <c r="L533" s="2"/>
      <c r="M533" s="27">
        <f>IF(B533="","",COUNTIF($D$3:D533,D533)-IF(D533="M",COUNTIF($Q$3:Q533,"M"))-IF(D533="F",COUNTIF($Q$3:Q533,"F")))</f>
      </c>
      <c r="N533" s="2">
        <f t="shared" si="9"/>
        <v>0</v>
      </c>
    </row>
    <row r="534" spans="7:14" ht="15">
      <c r="G534" s="43"/>
      <c r="H534" s="28"/>
      <c r="I534" s="42"/>
      <c r="K534" s="2"/>
      <c r="L534" s="2"/>
      <c r="M534" s="27">
        <f>IF(B534="","",COUNTIF($D$3:D534,D534)-IF(D534="M",COUNTIF($Q$3:Q534,"M"))-IF(D534="F",COUNTIF($Q$3:Q534,"F")))</f>
      </c>
      <c r="N534" s="2">
        <f t="shared" si="9"/>
        <v>0</v>
      </c>
    </row>
    <row r="535" spans="7:14" ht="15">
      <c r="G535" s="43"/>
      <c r="H535" s="28"/>
      <c r="I535" s="42"/>
      <c r="K535" s="2"/>
      <c r="L535" s="2"/>
      <c r="M535" s="27">
        <f>IF(B535="","",COUNTIF($D$3:D535,D535)-IF(D535="M",COUNTIF($Q$3:Q535,"M"))-IF(D535="F",COUNTIF($Q$3:Q535,"F")))</f>
      </c>
      <c r="N535" s="2">
        <f t="shared" si="9"/>
        <v>0</v>
      </c>
    </row>
    <row r="536" spans="7:14" ht="15">
      <c r="G536" s="43"/>
      <c r="H536" s="28"/>
      <c r="I536" s="42"/>
      <c r="K536" s="2"/>
      <c r="L536" s="2"/>
      <c r="M536" s="27">
        <f>IF(B536="","",COUNTIF($D$3:D536,D536)-IF(D536="M",COUNTIF($Q$3:Q536,"M"))-IF(D536="F",COUNTIF($Q$3:Q536,"F")))</f>
      </c>
      <c r="N536" s="2">
        <f t="shared" si="9"/>
        <v>0</v>
      </c>
    </row>
    <row r="537" spans="7:14" ht="15">
      <c r="G537" s="43"/>
      <c r="H537" s="28"/>
      <c r="I537" s="42"/>
      <c r="K537" s="2"/>
      <c r="L537" s="2"/>
      <c r="M537" s="27">
        <f>IF(B537="","",COUNTIF($D$3:D537,D537)-IF(D537="M",COUNTIF($Q$3:Q537,"M"))-IF(D537="F",COUNTIF($Q$3:Q537,"F")))</f>
      </c>
      <c r="N537" s="2">
        <f t="shared" si="9"/>
        <v>0</v>
      </c>
    </row>
    <row r="538" spans="7:14" ht="15">
      <c r="G538" s="43"/>
      <c r="H538" s="28"/>
      <c r="I538" s="42"/>
      <c r="K538" s="2"/>
      <c r="L538" s="2"/>
      <c r="M538" s="27">
        <f>IF(B538="","",COUNTIF($D$3:D538,D538)-IF(D538="M",COUNTIF($Q$3:Q538,"M"))-IF(D538="F",COUNTIF($Q$3:Q538,"F")))</f>
      </c>
      <c r="N538" s="2">
        <f t="shared" si="9"/>
        <v>0</v>
      </c>
    </row>
    <row r="539" spans="7:14" ht="15">
      <c r="G539" s="43"/>
      <c r="H539" s="28"/>
      <c r="I539" s="42"/>
      <c r="K539" s="2"/>
      <c r="L539" s="2"/>
      <c r="M539" s="27">
        <f>IF(B539="","",COUNTIF($D$3:D539,D539)-IF(D539="M",COUNTIF($Q$3:Q539,"M"))-IF(D539="F",COUNTIF($Q$3:Q539,"F")))</f>
      </c>
      <c r="N539" s="2">
        <f t="shared" si="9"/>
        <v>0</v>
      </c>
    </row>
    <row r="540" spans="7:14" ht="15">
      <c r="G540" s="43"/>
      <c r="H540" s="28"/>
      <c r="I540" s="42"/>
      <c r="K540" s="2"/>
      <c r="L540" s="2"/>
      <c r="M540" s="27">
        <f>IF(B540="","",COUNTIF($D$3:D540,D540)-IF(D540="M",COUNTIF($Q$3:Q540,"M"))-IF(D540="F",COUNTIF($Q$3:Q540,"F")))</f>
      </c>
      <c r="N540" s="2">
        <f t="shared" si="9"/>
        <v>0</v>
      </c>
    </row>
    <row r="541" spans="7:14" ht="15">
      <c r="G541" s="43"/>
      <c r="H541" s="28"/>
      <c r="I541" s="42"/>
      <c r="K541" s="2"/>
      <c r="L541" s="2"/>
      <c r="M541" s="27">
        <f>IF(B541="","",COUNTIF($D$3:D541,D541)-IF(D541="M",COUNTIF($Q$3:Q541,"M"))-IF(D541="F",COUNTIF($Q$3:Q541,"F")))</f>
      </c>
      <c r="N541" s="2">
        <f t="shared" si="9"/>
        <v>0</v>
      </c>
    </row>
    <row r="542" spans="7:14" ht="15">
      <c r="G542" s="43"/>
      <c r="H542" s="28"/>
      <c r="I542" s="42"/>
      <c r="K542" s="2"/>
      <c r="L542" s="2"/>
      <c r="M542" s="27">
        <f>IF(B542="","",COUNTIF($D$3:D542,D542)-IF(D542="M",COUNTIF($Q$3:Q542,"M"))-IF(D542="F",COUNTIF($Q$3:Q542,"F")))</f>
      </c>
      <c r="N542" s="2">
        <f t="shared" si="9"/>
        <v>0</v>
      </c>
    </row>
    <row r="543" spans="7:14" ht="15">
      <c r="G543" s="43"/>
      <c r="H543" s="28"/>
      <c r="I543" s="42"/>
      <c r="K543" s="2"/>
      <c r="L543" s="2"/>
      <c r="M543" s="27">
        <f>IF(B543="","",COUNTIF($D$3:D543,D543)-IF(D543="M",COUNTIF($Q$3:Q543,"M"))-IF(D543="F",COUNTIF($Q$3:Q543,"F")))</f>
      </c>
      <c r="N543" s="2">
        <f t="shared" si="9"/>
        <v>0</v>
      </c>
    </row>
    <row r="544" spans="7:14" ht="15">
      <c r="G544" s="43"/>
      <c r="H544" s="28"/>
      <c r="I544" s="42"/>
      <c r="K544" s="2"/>
      <c r="L544" s="2"/>
      <c r="M544" s="27">
        <f>IF(B544="","",COUNTIF($D$3:D544,D544)-IF(D544="M",COUNTIF($Q$3:Q544,"M"))-IF(D544="F",COUNTIF($Q$3:Q544,"F")))</f>
      </c>
      <c r="N544" s="2">
        <f t="shared" si="9"/>
        <v>0</v>
      </c>
    </row>
    <row r="545" spans="7:14" ht="15">
      <c r="G545" s="43"/>
      <c r="H545" s="28"/>
      <c r="I545" s="42"/>
      <c r="K545" s="2"/>
      <c r="L545" s="2"/>
      <c r="M545" s="27">
        <f>IF(B545="","",COUNTIF($D$3:D545,D545)-IF(D545="M",COUNTIF($Q$3:Q545,"M"))-IF(D545="F",COUNTIF($Q$3:Q545,"F")))</f>
      </c>
      <c r="N545" s="2">
        <f t="shared" si="9"/>
        <v>0</v>
      </c>
    </row>
    <row r="546" spans="7:14" ht="15">
      <c r="G546" s="43"/>
      <c r="H546" s="28"/>
      <c r="I546" s="42"/>
      <c r="K546" s="2"/>
      <c r="L546" s="2"/>
      <c r="M546" s="27">
        <f>IF(B546="","",COUNTIF($D$3:D546,D546)-IF(D546="M",COUNTIF($Q$3:Q546,"M"))-IF(D546="F",COUNTIF($Q$3:Q546,"F")))</f>
      </c>
      <c r="N546" s="2">
        <f t="shared" si="9"/>
        <v>0</v>
      </c>
    </row>
    <row r="547" spans="7:14" ht="15">
      <c r="G547" s="43"/>
      <c r="H547" s="28"/>
      <c r="I547" s="42"/>
      <c r="K547" s="2"/>
      <c r="L547" s="2"/>
      <c r="M547" s="27">
        <f>IF(B547="","",COUNTIF($D$3:D547,D547)-IF(D547="M",COUNTIF($Q$3:Q547,"M"))-IF(D547="F",COUNTIF($Q$3:Q547,"F")))</f>
      </c>
      <c r="N547" s="2">
        <f t="shared" si="9"/>
        <v>0</v>
      </c>
    </row>
    <row r="548" spans="7:14" ht="15">
      <c r="G548" s="43"/>
      <c r="H548" s="28"/>
      <c r="I548" s="42"/>
      <c r="K548" s="2"/>
      <c r="L548" s="2"/>
      <c r="M548" s="27">
        <f>IF(B548="","",COUNTIF($D$3:D548,D548)-IF(D548="M",COUNTIF($Q$3:Q548,"M"))-IF(D548="F",COUNTIF($Q$3:Q548,"F")))</f>
      </c>
      <c r="N548" s="2">
        <f t="shared" si="9"/>
        <v>0</v>
      </c>
    </row>
    <row r="549" spans="7:14" ht="15">
      <c r="G549" s="43"/>
      <c r="H549" s="28"/>
      <c r="I549" s="42"/>
      <c r="K549" s="2"/>
      <c r="L549" s="2"/>
      <c r="M549" s="27">
        <f>IF(B549="","",COUNTIF($D$3:D549,D549)-IF(D549="M",COUNTIF($Q$3:Q549,"M"))-IF(D549="F",COUNTIF($Q$3:Q549,"F")))</f>
      </c>
      <c r="N549" s="2">
        <f t="shared" si="9"/>
        <v>0</v>
      </c>
    </row>
    <row r="550" spans="7:14" ht="15">
      <c r="G550" s="43"/>
      <c r="H550" s="28"/>
      <c r="I550" s="42"/>
      <c r="K550" s="2"/>
      <c r="L550" s="2"/>
      <c r="M550" s="27">
        <f>IF(B550="","",COUNTIF($D$3:D550,D550)-IF(D550="M",COUNTIF($Q$3:Q550,"M"))-IF(D550="F",COUNTIF($Q$3:Q550,"F")))</f>
      </c>
      <c r="N550" s="2">
        <f t="shared" si="9"/>
        <v>0</v>
      </c>
    </row>
    <row r="551" spans="7:14" ht="15">
      <c r="G551" s="43"/>
      <c r="H551" s="28"/>
      <c r="I551" s="42"/>
      <c r="K551" s="2"/>
      <c r="L551" s="2"/>
      <c r="M551" s="27">
        <f>IF(B551="","",COUNTIF($D$3:D551,D551)-IF(D551="M",COUNTIF($Q$3:Q551,"M"))-IF(D551="F",COUNTIF($Q$3:Q551,"F")))</f>
      </c>
      <c r="N551" s="2">
        <f t="shared" si="9"/>
        <v>0</v>
      </c>
    </row>
    <row r="552" spans="7:14" ht="15">
      <c r="G552" s="43"/>
      <c r="H552" s="28"/>
      <c r="I552" s="42"/>
      <c r="K552" s="2"/>
      <c r="L552" s="2"/>
      <c r="M552" s="27">
        <f>IF(B552="","",COUNTIF($D$3:D552,D552)-IF(D552="M",COUNTIF($Q$3:Q552,"M"))-IF(D552="F",COUNTIF($Q$3:Q552,"F")))</f>
      </c>
      <c r="N552" s="2">
        <f t="shared" si="9"/>
        <v>0</v>
      </c>
    </row>
    <row r="553" spans="7:14" ht="15">
      <c r="G553" s="43"/>
      <c r="H553" s="28"/>
      <c r="I553" s="42"/>
      <c r="K553" s="2"/>
      <c r="L553" s="2"/>
      <c r="M553" s="27">
        <f>IF(B553="","",COUNTIF($D$3:D553,D553)-IF(D553="M",COUNTIF($Q$3:Q553,"M"))-IF(D553="F",COUNTIF($Q$3:Q553,"F")))</f>
      </c>
      <c r="N553" s="2">
        <f t="shared" si="9"/>
        <v>0</v>
      </c>
    </row>
    <row r="554" spans="7:14" ht="15">
      <c r="G554" s="43"/>
      <c r="H554" s="28"/>
      <c r="I554" s="42"/>
      <c r="K554" s="2"/>
      <c r="L554" s="2"/>
      <c r="M554" s="27">
        <f>IF(B554="","",COUNTIF($D$3:D554,D554)-IF(D554="M",COUNTIF($Q$3:Q554,"M"))-IF(D554="F",COUNTIF($Q$3:Q554,"F")))</f>
      </c>
      <c r="N554" s="2">
        <f t="shared" si="9"/>
        <v>0</v>
      </c>
    </row>
    <row r="555" spans="7:14" ht="15">
      <c r="G555" s="43"/>
      <c r="H555" s="28"/>
      <c r="I555" s="42"/>
      <c r="K555" s="2"/>
      <c r="L555" s="2"/>
      <c r="M555" s="27">
        <f>IF(B555="","",COUNTIF($D$3:D555,D555)-IF(D555="M",COUNTIF($Q$3:Q555,"M"))-IF(D555="F",COUNTIF($Q$3:Q555,"F")))</f>
      </c>
      <c r="N555" s="2">
        <f t="shared" si="9"/>
        <v>0</v>
      </c>
    </row>
    <row r="556" spans="7:14" ht="15">
      <c r="G556" s="43"/>
      <c r="H556" s="28"/>
      <c r="I556" s="42"/>
      <c r="K556" s="2"/>
      <c r="L556" s="2"/>
      <c r="M556" s="27">
        <f>IF(B556="","",COUNTIF($D$3:D556,D556)-IF(D556="M",COUNTIF($Q$3:Q556,"M"))-IF(D556="F",COUNTIF($Q$3:Q556,"F")))</f>
      </c>
      <c r="N556" s="2">
        <f t="shared" si="9"/>
        <v>0</v>
      </c>
    </row>
    <row r="557" spans="7:14" ht="15">
      <c r="G557" s="43"/>
      <c r="H557" s="28"/>
      <c r="I557" s="42"/>
      <c r="K557" s="2"/>
      <c r="L557" s="2"/>
      <c r="M557" s="27">
        <f>IF(B557="","",COUNTIF($D$3:D557,D557)-IF(D557="M",COUNTIF($Q$3:Q557,"M"))-IF(D557="F",COUNTIF($Q$3:Q557,"F")))</f>
      </c>
      <c r="N557" s="2">
        <f t="shared" si="9"/>
        <v>0</v>
      </c>
    </row>
    <row r="558" spans="7:14" ht="15">
      <c r="G558" s="43"/>
      <c r="H558" s="28"/>
      <c r="I558" s="42"/>
      <c r="K558" s="2"/>
      <c r="L558" s="2"/>
      <c r="M558" s="27">
        <f>IF(B558="","",COUNTIF($D$3:D558,D558)-IF(D558="M",COUNTIF($Q$3:Q558,"M"))-IF(D558="F",COUNTIF($Q$3:Q558,"F")))</f>
      </c>
      <c r="N558" s="2">
        <f t="shared" si="9"/>
        <v>0</v>
      </c>
    </row>
    <row r="559" spans="7:14" ht="15">
      <c r="G559" s="43"/>
      <c r="H559" s="28"/>
      <c r="I559" s="42"/>
      <c r="K559" s="2"/>
      <c r="L559" s="2"/>
      <c r="M559" s="27">
        <f>IF(B559="","",COUNTIF($D$3:D559,D559)-IF(D559="M",COUNTIF($Q$3:Q559,"M"))-IF(D559="F",COUNTIF($Q$3:Q559,"F")))</f>
      </c>
      <c r="N559" s="2">
        <f t="shared" si="9"/>
        <v>0</v>
      </c>
    </row>
    <row r="560" spans="7:14" ht="15">
      <c r="G560" s="43"/>
      <c r="H560" s="28"/>
      <c r="I560" s="42"/>
      <c r="K560" s="2"/>
      <c r="L560" s="2"/>
      <c r="M560" s="27">
        <f>IF(B560="","",COUNTIF($D$3:D560,D560)-IF(D560="M",COUNTIF($Q$3:Q560,"M"))-IF(D560="F",COUNTIF($Q$3:Q560,"F")))</f>
      </c>
      <c r="N560" s="2">
        <f t="shared" si="9"/>
        <v>0</v>
      </c>
    </row>
    <row r="561" spans="7:14" ht="15">
      <c r="G561" s="43"/>
      <c r="H561" s="28"/>
      <c r="I561" s="42"/>
      <c r="K561" s="2"/>
      <c r="L561" s="2"/>
      <c r="M561" s="27">
        <f>IF(B561="","",COUNTIF($D$3:D561,D561)-IF(D561="M",COUNTIF($Q$3:Q561,"M"))-IF(D561="F",COUNTIF($Q$3:Q561,"F")))</f>
      </c>
      <c r="N561" s="2">
        <f t="shared" si="9"/>
        <v>0</v>
      </c>
    </row>
    <row r="562" spans="7:14" ht="15">
      <c r="G562" s="43"/>
      <c r="H562" s="28"/>
      <c r="I562" s="42"/>
      <c r="K562" s="2"/>
      <c r="L562" s="2"/>
      <c r="M562" s="27">
        <f>IF(B562="","",COUNTIF($D$3:D562,D562)-IF(D562="M",COUNTIF($Q$3:Q562,"M"))-IF(D562="F",COUNTIF($Q$3:Q562,"F")))</f>
      </c>
      <c r="N562" s="2">
        <f t="shared" si="9"/>
        <v>0</v>
      </c>
    </row>
    <row r="563" spans="7:14" ht="15">
      <c r="G563" s="43"/>
      <c r="H563" s="28"/>
      <c r="I563" s="42"/>
      <c r="K563" s="2"/>
      <c r="L563" s="2"/>
      <c r="M563" s="27">
        <f>IF(B563="","",COUNTIF($D$3:D563,D563)-IF(D563="M",COUNTIF($Q$3:Q563,"M"))-IF(D563="F",COUNTIF($Q$3:Q563,"F")))</f>
      </c>
      <c r="N563" s="2">
        <f t="shared" si="9"/>
        <v>0</v>
      </c>
    </row>
    <row r="564" spans="7:14" ht="15">
      <c r="G564" s="43"/>
      <c r="H564" s="28"/>
      <c r="I564" s="42"/>
      <c r="K564" s="2"/>
      <c r="L564" s="2"/>
      <c r="M564" s="27">
        <f>IF(B564="","",COUNTIF($D$3:D564,D564)-IF(D564="M",COUNTIF($Q$3:Q564,"M"))-IF(D564="F",COUNTIF($Q$3:Q564,"F")))</f>
      </c>
      <c r="N564" s="2">
        <f t="shared" si="9"/>
        <v>0</v>
      </c>
    </row>
    <row r="565" spans="7:14" ht="15">
      <c r="G565" s="43"/>
      <c r="H565" s="28"/>
      <c r="I565" s="42"/>
      <c r="K565" s="2"/>
      <c r="L565" s="2"/>
      <c r="M565" s="27">
        <f>IF(B565="","",COUNTIF($D$3:D565,D565)-IF(D565="M",COUNTIF($Q$3:Q565,"M"))-IF(D565="F",COUNTIF($Q$3:Q565,"F")))</f>
      </c>
      <c r="N565" s="2">
        <f t="shared" si="9"/>
        <v>0</v>
      </c>
    </row>
    <row r="566" spans="7:14" ht="15">
      <c r="G566" s="43"/>
      <c r="H566" s="28"/>
      <c r="I566" s="42"/>
      <c r="K566" s="2"/>
      <c r="L566" s="2"/>
      <c r="M566" s="27">
        <f>IF(B566="","",COUNTIF($D$3:D566,D566)-IF(D566="M",COUNTIF($Q$3:Q566,"M"))-IF(D566="F",COUNTIF($Q$3:Q566,"F")))</f>
      </c>
      <c r="N566" s="2">
        <f t="shared" si="9"/>
        <v>0</v>
      </c>
    </row>
    <row r="567" spans="7:14" ht="15">
      <c r="G567" s="43"/>
      <c r="H567" s="28"/>
      <c r="I567" s="42"/>
      <c r="K567" s="2"/>
      <c r="L567" s="2"/>
      <c r="M567" s="27">
        <f>IF(B567="","",COUNTIF($D$3:D567,D567)-IF(D567="M",COUNTIF($Q$3:Q567,"M"))-IF(D567="F",COUNTIF($Q$3:Q567,"F")))</f>
      </c>
      <c r="N567" s="2">
        <f t="shared" si="9"/>
        <v>0</v>
      </c>
    </row>
    <row r="568" spans="7:14" ht="15">
      <c r="G568" s="43"/>
      <c r="H568" s="28"/>
      <c r="I568" s="42"/>
      <c r="K568" s="2"/>
      <c r="L568" s="2"/>
      <c r="M568" s="27">
        <f>IF(B568="","",COUNTIF($D$3:D568,D568)-IF(D568="M",COUNTIF($Q$3:Q568,"M"))-IF(D568="F",COUNTIF($Q$3:Q568,"F")))</f>
      </c>
      <c r="N568" s="2">
        <f t="shared" si="9"/>
        <v>0</v>
      </c>
    </row>
    <row r="569" spans="7:14" ht="15">
      <c r="G569" s="43"/>
      <c r="H569" s="28"/>
      <c r="I569" s="42"/>
      <c r="K569" s="2"/>
      <c r="L569" s="2"/>
      <c r="M569" s="27">
        <f>IF(B569="","",COUNTIF($D$3:D569,D569)-IF(D569="M",COUNTIF($Q$3:Q569,"M"))-IF(D569="F",COUNTIF($Q$3:Q569,"F")))</f>
      </c>
      <c r="N569" s="2">
        <f t="shared" si="9"/>
        <v>0</v>
      </c>
    </row>
    <row r="570" spans="7:14" ht="15">
      <c r="G570" s="43"/>
      <c r="H570" s="28"/>
      <c r="I570" s="42"/>
      <c r="K570" s="2"/>
      <c r="L570" s="2"/>
      <c r="M570" s="27">
        <f>IF(B570="","",COUNTIF($D$3:D570,D570)-IF(D570="M",COUNTIF($Q$3:Q570,"M"))-IF(D570="F",COUNTIF($Q$3:Q570,"F")))</f>
      </c>
      <c r="N570" s="2">
        <f t="shared" si="9"/>
        <v>0</v>
      </c>
    </row>
    <row r="571" spans="7:14" ht="15">
      <c r="G571" s="43"/>
      <c r="H571" s="28"/>
      <c r="I571" s="42"/>
      <c r="K571" s="2"/>
      <c r="L571" s="2"/>
      <c r="M571" s="27">
        <f>IF(B571="","",COUNTIF($D$3:D571,D571)-IF(D571="M",COUNTIF($Q$3:Q571,"M"))-IF(D571="F",COUNTIF($Q$3:Q571,"F")))</f>
      </c>
      <c r="N571" s="2">
        <f t="shared" si="9"/>
        <v>0</v>
      </c>
    </row>
    <row r="572" spans="7:14" ht="15">
      <c r="G572" s="43"/>
      <c r="H572" s="28"/>
      <c r="I572" s="42"/>
      <c r="K572" s="2"/>
      <c r="L572" s="2"/>
      <c r="M572" s="27">
        <f>IF(B572="","",COUNTIF($D$3:D572,D572)-IF(D572="M",COUNTIF($Q$3:Q572,"M"))-IF(D572="F",COUNTIF($Q$3:Q572,"F")))</f>
      </c>
      <c r="N572" s="2">
        <f t="shared" si="9"/>
        <v>0</v>
      </c>
    </row>
    <row r="573" spans="7:14" ht="15">
      <c r="G573" s="43"/>
      <c r="H573" s="28"/>
      <c r="I573" s="42"/>
      <c r="K573" s="2"/>
      <c r="L573" s="2"/>
      <c r="M573" s="27">
        <f>IF(B573="","",COUNTIF($D$3:D573,D573)-IF(D573="M",COUNTIF($Q$3:Q573,"M"))-IF(D573="F",COUNTIF($Q$3:Q573,"F")))</f>
      </c>
      <c r="N573" s="2">
        <f t="shared" si="9"/>
        <v>0</v>
      </c>
    </row>
    <row r="574" spans="7:14" ht="15">
      <c r="G574" s="43"/>
      <c r="H574" s="28"/>
      <c r="I574" s="42"/>
      <c r="K574" s="2"/>
      <c r="L574" s="2"/>
      <c r="M574" s="27">
        <f>IF(B574="","",COUNTIF($D$3:D574,D574)-IF(D574="M",COUNTIF($Q$3:Q574,"M"))-IF(D574="F",COUNTIF($Q$3:Q574,"F")))</f>
      </c>
      <c r="N574" s="2">
        <f t="shared" si="9"/>
        <v>0</v>
      </c>
    </row>
    <row r="575" spans="7:14" ht="15">
      <c r="G575" s="43"/>
      <c r="H575" s="28"/>
      <c r="I575" s="42"/>
      <c r="K575" s="2"/>
      <c r="L575" s="2"/>
      <c r="M575" s="27">
        <f>IF(B575="","",COUNTIF($D$3:D575,D575)-IF(D575="M",COUNTIF($Q$3:Q575,"M"))-IF(D575="F",COUNTIF($Q$3:Q575,"F")))</f>
      </c>
      <c r="N575" s="2">
        <f t="shared" si="9"/>
        <v>0</v>
      </c>
    </row>
    <row r="576" spans="7:14" ht="15">
      <c r="G576" s="43"/>
      <c r="H576" s="28"/>
      <c r="I576" s="42"/>
      <c r="K576" s="2"/>
      <c r="L576" s="2"/>
      <c r="M576" s="27">
        <f>IF(B576="","",COUNTIF($D$3:D576,D576)-IF(D576="M",COUNTIF($Q$3:Q576,"M"))-IF(D576="F",COUNTIF($Q$3:Q576,"F")))</f>
      </c>
      <c r="N576" s="2">
        <f t="shared" si="9"/>
        <v>0</v>
      </c>
    </row>
    <row r="577" spans="7:14" ht="15">
      <c r="G577" s="43"/>
      <c r="H577" s="28"/>
      <c r="I577" s="42"/>
      <c r="K577" s="2"/>
      <c r="L577" s="2"/>
      <c r="M577" s="27">
        <f>IF(B577="","",COUNTIF($D$3:D577,D577)-IF(D577="M",COUNTIF($Q$3:Q577,"M"))-IF(D577="F",COUNTIF($Q$3:Q577,"F")))</f>
      </c>
      <c r="N577" s="2">
        <f t="shared" si="9"/>
        <v>0</v>
      </c>
    </row>
    <row r="578" spans="7:14" ht="15">
      <c r="G578" s="43"/>
      <c r="H578" s="28"/>
      <c r="I578" s="42"/>
      <c r="K578" s="2"/>
      <c r="L578" s="2"/>
      <c r="M578" s="27">
        <f>IF(B578="","",COUNTIF($D$3:D578,D578)-IF(D578="M",COUNTIF($Q$3:Q578,"M"))-IF(D578="F",COUNTIF($Q$3:Q578,"F")))</f>
      </c>
      <c r="N578" s="2">
        <f t="shared" si="9"/>
        <v>0</v>
      </c>
    </row>
    <row r="579" spans="7:14" ht="15">
      <c r="G579" s="43"/>
      <c r="H579" s="28"/>
      <c r="I579" s="42"/>
      <c r="K579" s="2"/>
      <c r="L579" s="2"/>
      <c r="M579" s="27">
        <f>IF(B579="","",COUNTIF($D$3:D579,D579)-IF(D579="M",COUNTIF($Q$3:Q579,"M"))-IF(D579="F",COUNTIF($Q$3:Q579,"F")))</f>
      </c>
      <c r="N579" s="2">
        <f t="shared" si="9"/>
        <v>0</v>
      </c>
    </row>
    <row r="580" spans="7:14" ht="15">
      <c r="G580" s="43"/>
      <c r="H580" s="28"/>
      <c r="I580" s="42"/>
      <c r="K580" s="2"/>
      <c r="L580" s="2"/>
      <c r="M580" s="27">
        <f>IF(B580="","",COUNTIF($D$3:D580,D580)-IF(D580="M",COUNTIF($Q$3:Q580,"M"))-IF(D580="F",COUNTIF($Q$3:Q580,"F")))</f>
      </c>
      <c r="N580" s="2">
        <f t="shared" si="9"/>
        <v>0</v>
      </c>
    </row>
    <row r="581" spans="7:14" ht="15">
      <c r="G581" s="43"/>
      <c r="H581" s="28"/>
      <c r="I581" s="42"/>
      <c r="K581" s="2"/>
      <c r="L581" s="2"/>
      <c r="M581" s="27">
        <f>IF(B581="","",COUNTIF($D$3:D581,D581)-IF(D581="M",COUNTIF($Q$3:Q581,"M"))-IF(D581="F",COUNTIF($Q$3:Q581,"F")))</f>
      </c>
      <c r="N581" s="2">
        <f t="shared" si="9"/>
        <v>0</v>
      </c>
    </row>
    <row r="582" spans="7:14" ht="15">
      <c r="G582" s="43"/>
      <c r="H582" s="28"/>
      <c r="I582" s="42"/>
      <c r="K582" s="2"/>
      <c r="L582" s="2"/>
      <c r="M582" s="27">
        <f>IF(B582="","",COUNTIF($D$3:D582,D582)-IF(D582="M",COUNTIF($Q$3:Q582,"M"))-IF(D582="F",COUNTIF($Q$3:Q582,"F")))</f>
      </c>
      <c r="N582" s="2">
        <f t="shared" si="9"/>
        <v>0</v>
      </c>
    </row>
    <row r="583" spans="7:14" ht="15">
      <c r="G583" s="43"/>
      <c r="H583" s="28"/>
      <c r="I583" s="42"/>
      <c r="K583" s="2"/>
      <c r="L583" s="2"/>
      <c r="M583" s="27">
        <f>IF(B583="","",COUNTIF($D$3:D583,D583)-IF(D583="M",COUNTIF($Q$3:Q583,"M"))-IF(D583="F",COUNTIF($Q$3:Q583,"F")))</f>
      </c>
      <c r="N583" s="2">
        <f t="shared" si="9"/>
        <v>0</v>
      </c>
    </row>
    <row r="584" spans="7:14" ht="15">
      <c r="G584" s="43"/>
      <c r="H584" s="28"/>
      <c r="I584" s="42"/>
      <c r="K584" s="2"/>
      <c r="L584" s="2"/>
      <c r="M584" s="27">
        <f>IF(B584="","",COUNTIF($D$3:D584,D584)-IF(D584="M",COUNTIF($Q$3:Q584,"M"))-IF(D584="F",COUNTIF($Q$3:Q584,"F")))</f>
      </c>
      <c r="N584" s="2">
        <f t="shared" si="9"/>
        <v>0</v>
      </c>
    </row>
    <row r="585" spans="7:14" ht="15">
      <c r="G585" s="43"/>
      <c r="H585" s="28"/>
      <c r="I585" s="42"/>
      <c r="K585" s="2"/>
      <c r="L585" s="2"/>
      <c r="M585" s="27">
        <f>IF(B585="","",COUNTIF($D$3:D585,D585)-IF(D585="M",COUNTIF($Q$3:Q585,"M"))-IF(D585="F",COUNTIF($Q$3:Q585,"F")))</f>
      </c>
      <c r="N585" s="2">
        <f t="shared" si="9"/>
        <v>0</v>
      </c>
    </row>
    <row r="586" spans="7:14" ht="15">
      <c r="G586" s="43"/>
      <c r="H586" s="28"/>
      <c r="I586" s="42"/>
      <c r="K586" s="2"/>
      <c r="L586" s="2"/>
      <c r="M586" s="27">
        <f>IF(B586="","",COUNTIF($D$3:D586,D586)-IF(D586="M",COUNTIF($Q$3:Q586,"M"))-IF(D586="F",COUNTIF($Q$3:Q586,"F")))</f>
      </c>
      <c r="N586" s="2">
        <f t="shared" si="9"/>
        <v>0</v>
      </c>
    </row>
    <row r="587" spans="7:14" ht="15">
      <c r="G587" s="43"/>
      <c r="H587" s="28"/>
      <c r="I587" s="42"/>
      <c r="K587" s="2"/>
      <c r="L587" s="2"/>
      <c r="M587" s="27">
        <f>IF(B587="","",COUNTIF($D$3:D587,D587)-IF(D587="M",COUNTIF($Q$3:Q587,"M"))-IF(D587="F",COUNTIF($Q$3:Q587,"F")))</f>
      </c>
      <c r="N587" s="2">
        <f t="shared" si="9"/>
        <v>0</v>
      </c>
    </row>
    <row r="588" spans="7:14" ht="15">
      <c r="G588" s="43"/>
      <c r="H588" s="28"/>
      <c r="I588" s="42"/>
      <c r="K588" s="2"/>
      <c r="L588" s="2"/>
      <c r="M588" s="27">
        <f>IF(B588="","",COUNTIF($D$3:D588,D588)-IF(D588="M",COUNTIF($Q$3:Q588,"M"))-IF(D588="F",COUNTIF($Q$3:Q588,"F")))</f>
      </c>
      <c r="N588" s="2">
        <f t="shared" si="9"/>
        <v>0</v>
      </c>
    </row>
    <row r="589" spans="7:14" ht="15">
      <c r="G589" s="43"/>
      <c r="H589" s="28"/>
      <c r="I589" s="42"/>
      <c r="K589" s="2"/>
      <c r="L589" s="2"/>
      <c r="M589" s="27">
        <f>IF(B589="","",COUNTIF($D$3:D589,D589)-IF(D589="M",COUNTIF($Q$3:Q589,"M"))-IF(D589="F",COUNTIF($Q$3:Q589,"F")))</f>
      </c>
      <c r="N589" s="2">
        <f aca="true" t="shared" si="10" ref="N589:N627">A589</f>
        <v>0</v>
      </c>
    </row>
    <row r="590" spans="7:14" ht="15">
      <c r="G590" s="43"/>
      <c r="H590" s="28"/>
      <c r="I590" s="42"/>
      <c r="K590" s="2"/>
      <c r="L590" s="2"/>
      <c r="M590" s="27">
        <f>IF(B590="","",COUNTIF($D$3:D590,D590)-IF(D590="M",COUNTIF($Q$3:Q590,"M"))-IF(D590="F",COUNTIF($Q$3:Q590,"F")))</f>
      </c>
      <c r="N590" s="2">
        <f t="shared" si="10"/>
        <v>0</v>
      </c>
    </row>
    <row r="591" spans="7:14" ht="15">
      <c r="G591" s="43"/>
      <c r="H591" s="28"/>
      <c r="I591" s="42"/>
      <c r="K591" s="2"/>
      <c r="L591" s="2"/>
      <c r="M591" s="27">
        <f>IF(B591="","",COUNTIF($D$3:D591,D591)-IF(D591="M",COUNTIF($Q$3:Q591,"M"))-IF(D591="F",COUNTIF($Q$3:Q591,"F")))</f>
      </c>
      <c r="N591" s="2">
        <f t="shared" si="10"/>
        <v>0</v>
      </c>
    </row>
    <row r="592" spans="7:14" ht="15">
      <c r="G592" s="43"/>
      <c r="H592" s="28"/>
      <c r="I592" s="42"/>
      <c r="K592" s="2"/>
      <c r="L592" s="2"/>
      <c r="M592" s="27">
        <f>IF(B592="","",COUNTIF($D$3:D592,D592)-IF(D592="M",COUNTIF($Q$3:Q592,"M"))-IF(D592="F",COUNTIF($Q$3:Q592,"F")))</f>
      </c>
      <c r="N592" s="2">
        <f t="shared" si="10"/>
        <v>0</v>
      </c>
    </row>
    <row r="593" spans="7:14" ht="15">
      <c r="G593" s="43"/>
      <c r="H593" s="28"/>
      <c r="I593" s="42"/>
      <c r="K593" s="2"/>
      <c r="L593" s="2"/>
      <c r="M593" s="27">
        <f>IF(B593="","",COUNTIF($D$3:D593,D593)-IF(D593="M",COUNTIF($Q$3:Q593,"M"))-IF(D593="F",COUNTIF($Q$3:Q593,"F")))</f>
      </c>
      <c r="N593" s="2">
        <f t="shared" si="10"/>
        <v>0</v>
      </c>
    </row>
    <row r="594" spans="7:14" ht="15">
      <c r="G594" s="43"/>
      <c r="H594" s="28"/>
      <c r="I594" s="42"/>
      <c r="K594" s="2"/>
      <c r="L594" s="2"/>
      <c r="M594" s="27">
        <f>IF(B594="","",COUNTIF($D$3:D594,D594)-IF(D594="M",COUNTIF($Q$3:Q594,"M"))-IF(D594="F",COUNTIF($Q$3:Q594,"F")))</f>
      </c>
      <c r="N594" s="2">
        <f t="shared" si="10"/>
        <v>0</v>
      </c>
    </row>
    <row r="595" spans="7:14" ht="15">
      <c r="G595" s="43"/>
      <c r="H595" s="28"/>
      <c r="I595" s="42"/>
      <c r="K595" s="2"/>
      <c r="L595" s="2"/>
      <c r="M595" s="27">
        <f>IF(B595="","",COUNTIF($D$3:D595,D595)-IF(D595="M",COUNTIF($Q$3:Q595,"M"))-IF(D595="F",COUNTIF($Q$3:Q595,"F")))</f>
      </c>
      <c r="N595" s="2">
        <f t="shared" si="10"/>
        <v>0</v>
      </c>
    </row>
    <row r="596" spans="7:14" ht="15">
      <c r="G596" s="43"/>
      <c r="H596" s="28"/>
      <c r="I596" s="42"/>
      <c r="K596" s="2"/>
      <c r="L596" s="2"/>
      <c r="M596" s="27">
        <f>IF(B596="","",COUNTIF($D$3:D596,D596)-IF(D596="M",COUNTIF($Q$3:Q596,"M"))-IF(D596="F",COUNTIF($Q$3:Q596,"F")))</f>
      </c>
      <c r="N596" s="2">
        <f t="shared" si="10"/>
        <v>0</v>
      </c>
    </row>
    <row r="597" spans="7:14" ht="15">
      <c r="G597" s="43"/>
      <c r="H597" s="28"/>
      <c r="I597" s="42"/>
      <c r="K597" s="2"/>
      <c r="L597" s="2"/>
      <c r="M597" s="27">
        <f>IF(B597="","",COUNTIF($D$3:D597,D597)-IF(D597="M",COUNTIF($Q$3:Q597,"M"))-IF(D597="F",COUNTIF($Q$3:Q597,"F")))</f>
      </c>
      <c r="N597" s="2">
        <f t="shared" si="10"/>
        <v>0</v>
      </c>
    </row>
    <row r="598" spans="7:14" ht="15">
      <c r="G598" s="43"/>
      <c r="H598" s="28"/>
      <c r="I598" s="42"/>
      <c r="K598" s="2"/>
      <c r="L598" s="2"/>
      <c r="M598" s="27">
        <f>IF(B598="","",COUNTIF($D$3:D598,D598)-IF(D598="M",COUNTIF($Q$3:Q598,"M"))-IF(D598="F",COUNTIF($Q$3:Q598,"F")))</f>
      </c>
      <c r="N598" s="2">
        <f t="shared" si="10"/>
        <v>0</v>
      </c>
    </row>
    <row r="599" spans="7:14" ht="15">
      <c r="G599" s="43"/>
      <c r="H599" s="28"/>
      <c r="I599" s="42"/>
      <c r="K599" s="2"/>
      <c r="L599" s="2"/>
      <c r="M599" s="27">
        <f>IF(B599="","",COUNTIF($D$3:D599,D599)-IF(D599="M",COUNTIF($Q$3:Q599,"M"))-IF(D599="F",COUNTIF($Q$3:Q599,"F")))</f>
      </c>
      <c r="N599" s="2">
        <f t="shared" si="10"/>
        <v>0</v>
      </c>
    </row>
    <row r="600" spans="7:14" ht="15">
      <c r="G600" s="43"/>
      <c r="H600" s="28"/>
      <c r="I600" s="42"/>
      <c r="K600" s="2"/>
      <c r="L600" s="2"/>
      <c r="M600" s="27">
        <f>IF(B600="","",COUNTIF($D$3:D600,D600)-IF(D600="M",COUNTIF($Q$3:Q600,"M"))-IF(D600="F",COUNTIF($Q$3:Q600,"F")))</f>
      </c>
      <c r="N600" s="2">
        <f t="shared" si="10"/>
        <v>0</v>
      </c>
    </row>
    <row r="601" spans="7:14" ht="15">
      <c r="G601" s="43"/>
      <c r="H601" s="28"/>
      <c r="I601" s="42"/>
      <c r="K601" s="2"/>
      <c r="L601" s="2"/>
      <c r="M601" s="27">
        <f>IF(B601="","",COUNTIF($D$3:D601,D601)-IF(D601="M",COUNTIF($Q$3:Q601,"M"))-IF(D601="F",COUNTIF($Q$3:Q601,"F")))</f>
      </c>
      <c r="N601" s="2">
        <f t="shared" si="10"/>
        <v>0</v>
      </c>
    </row>
    <row r="602" spans="7:14" ht="15">
      <c r="G602" s="43"/>
      <c r="H602" s="28"/>
      <c r="I602" s="42"/>
      <c r="K602" s="2"/>
      <c r="L602" s="2"/>
      <c r="M602" s="27">
        <f>IF(B602="","",COUNTIF($D$3:D602,D602)-IF(D602="M",COUNTIF($Q$3:Q602,"M"))-IF(D602="F",COUNTIF($Q$3:Q602,"F")))</f>
      </c>
      <c r="N602" s="2">
        <f t="shared" si="10"/>
        <v>0</v>
      </c>
    </row>
    <row r="603" spans="7:14" ht="15">
      <c r="G603" s="43"/>
      <c r="H603" s="28"/>
      <c r="I603" s="42"/>
      <c r="K603" s="2"/>
      <c r="L603" s="2"/>
      <c r="M603" s="27">
        <f>IF(B603="","",COUNTIF($D$3:D603,D603)-IF(D603="M",COUNTIF($Q$3:Q603,"M"))-IF(D603="F",COUNTIF($Q$3:Q603,"F")))</f>
      </c>
      <c r="N603" s="2">
        <f t="shared" si="10"/>
        <v>0</v>
      </c>
    </row>
    <row r="604" spans="7:14" ht="15">
      <c r="G604" s="43"/>
      <c r="H604" s="28"/>
      <c r="I604" s="42"/>
      <c r="K604" s="2"/>
      <c r="L604" s="2"/>
      <c r="M604" s="27">
        <f>IF(B604="","",COUNTIF($D$3:D604,D604)-IF(D604="M",COUNTIF($Q$3:Q604,"M"))-IF(D604="F",COUNTIF($Q$3:Q604,"F")))</f>
      </c>
      <c r="N604" s="2">
        <f t="shared" si="10"/>
        <v>0</v>
      </c>
    </row>
    <row r="605" spans="7:14" ht="15">
      <c r="G605" s="43"/>
      <c r="H605" s="28"/>
      <c r="I605" s="42"/>
      <c r="K605" s="2"/>
      <c r="L605" s="2"/>
      <c r="M605" s="27">
        <f>IF(B605="","",COUNTIF($D$3:D605,D605)-IF(D605="M",COUNTIF($Q$3:Q605,"M"))-IF(D605="F",COUNTIF($Q$3:Q605,"F")))</f>
      </c>
      <c r="N605" s="2">
        <f t="shared" si="10"/>
        <v>0</v>
      </c>
    </row>
    <row r="606" spans="7:14" ht="15">
      <c r="G606" s="43"/>
      <c r="H606" s="28"/>
      <c r="I606" s="42"/>
      <c r="K606" s="2"/>
      <c r="L606" s="2"/>
      <c r="M606" s="27">
        <f>IF(B606="","",COUNTIF($D$3:D606,D606)-IF(D606="M",COUNTIF($Q$3:Q606,"M"))-IF(D606="F",COUNTIF($Q$3:Q606,"F")))</f>
      </c>
      <c r="N606" s="2">
        <f t="shared" si="10"/>
        <v>0</v>
      </c>
    </row>
    <row r="607" spans="7:14" ht="15">
      <c r="G607" s="43"/>
      <c r="H607" s="28"/>
      <c r="I607" s="42"/>
      <c r="K607" s="2"/>
      <c r="L607" s="2"/>
      <c r="M607" s="27">
        <f>IF(B607="","",COUNTIF($D$3:D607,D607)-IF(D607="M",COUNTIF($Q$3:Q607,"M"))-IF(D607="F",COUNTIF($Q$3:Q607,"F")))</f>
      </c>
      <c r="N607" s="2">
        <f t="shared" si="10"/>
        <v>0</v>
      </c>
    </row>
    <row r="608" spans="7:14" ht="15">
      <c r="G608" s="43"/>
      <c r="H608" s="28"/>
      <c r="I608" s="42"/>
      <c r="K608" s="2"/>
      <c r="L608" s="2"/>
      <c r="M608" s="27">
        <f>IF(B608="","",COUNTIF($D$3:D608,D608)-IF(D608="M",COUNTIF($Q$3:Q608,"M"))-IF(D608="F",COUNTIF($Q$3:Q608,"F")))</f>
      </c>
      <c r="N608" s="2">
        <f t="shared" si="10"/>
        <v>0</v>
      </c>
    </row>
    <row r="609" spans="7:14" ht="15">
      <c r="G609" s="43"/>
      <c r="H609" s="28"/>
      <c r="I609" s="42"/>
      <c r="K609" s="2"/>
      <c r="L609" s="2"/>
      <c r="M609" s="27">
        <f>IF(B609="","",COUNTIF($D$3:D609,D609)-IF(D609="M",COUNTIF($Q$3:Q609,"M"))-IF(D609="F",COUNTIF($Q$3:Q609,"F")))</f>
      </c>
      <c r="N609" s="2">
        <f t="shared" si="10"/>
        <v>0</v>
      </c>
    </row>
    <row r="610" spans="7:14" ht="15">
      <c r="G610" s="43"/>
      <c r="H610" s="28"/>
      <c r="I610" s="42"/>
      <c r="K610" s="2"/>
      <c r="L610" s="2"/>
      <c r="M610" s="27">
        <f>IF(B610="","",COUNTIF($D$3:D610,D610)-IF(D610="M",COUNTIF($Q$3:Q610,"M"))-IF(D610="F",COUNTIF($Q$3:Q610,"F")))</f>
      </c>
      <c r="N610" s="2">
        <f t="shared" si="10"/>
        <v>0</v>
      </c>
    </row>
    <row r="611" spans="7:14" ht="15">
      <c r="G611" s="43"/>
      <c r="H611" s="28"/>
      <c r="I611" s="42"/>
      <c r="K611" s="2"/>
      <c r="L611" s="2"/>
      <c r="M611" s="27">
        <f>IF(B611="","",COUNTIF($D$3:D611,D611)-IF(D611="M",COUNTIF($Q$3:Q611,"M"))-IF(D611="F",COUNTIF($Q$3:Q611,"F")))</f>
      </c>
      <c r="N611" s="2">
        <f t="shared" si="10"/>
        <v>0</v>
      </c>
    </row>
    <row r="612" spans="7:14" ht="15">
      <c r="G612" s="43"/>
      <c r="H612" s="28"/>
      <c r="I612" s="42"/>
      <c r="K612" s="2"/>
      <c r="L612" s="2"/>
      <c r="M612" s="27">
        <f>IF(B612="","",COUNTIF($D$3:D612,D612)-IF(D612="M",COUNTIF($Q$3:Q612,"M"))-IF(D612="F",COUNTIF($Q$3:Q612,"F")))</f>
      </c>
      <c r="N612" s="2">
        <f t="shared" si="10"/>
        <v>0</v>
      </c>
    </row>
    <row r="613" spans="7:14" ht="15">
      <c r="G613" s="43"/>
      <c r="H613" s="28"/>
      <c r="I613" s="42"/>
      <c r="K613" s="2"/>
      <c r="L613" s="2"/>
      <c r="M613" s="27">
        <f>IF(B613="","",COUNTIF($D$3:D613,D613)-IF(D613="M",COUNTIF($Q$3:Q613,"M"))-IF(D613="F",COUNTIF($Q$3:Q613,"F")))</f>
      </c>
      <c r="N613" s="2">
        <f t="shared" si="10"/>
        <v>0</v>
      </c>
    </row>
    <row r="614" spans="7:14" ht="15">
      <c r="G614" s="43"/>
      <c r="H614" s="28"/>
      <c r="I614" s="42"/>
      <c r="K614" s="2"/>
      <c r="L614" s="2"/>
      <c r="M614" s="27">
        <f>IF(B614="","",COUNTIF($D$3:D614,D614)-IF(D614="M",COUNTIF($Q$3:Q614,"M"))-IF(D614="F",COUNTIF($Q$3:Q614,"F")))</f>
      </c>
      <c r="N614" s="2">
        <f t="shared" si="10"/>
        <v>0</v>
      </c>
    </row>
    <row r="615" spans="7:14" ht="15">
      <c r="G615" s="43"/>
      <c r="H615" s="28"/>
      <c r="I615" s="42"/>
      <c r="K615" s="2"/>
      <c r="L615" s="2"/>
      <c r="M615" s="27">
        <f>IF(B615="","",COUNTIF($D$3:D615,D615)-IF(D615="M",COUNTIF($Q$3:Q615,"M"))-IF(D615="F",COUNTIF($Q$3:Q615,"F")))</f>
      </c>
      <c r="N615" s="2">
        <f t="shared" si="10"/>
        <v>0</v>
      </c>
    </row>
    <row r="616" spans="7:14" ht="15">
      <c r="G616" s="43"/>
      <c r="H616" s="28"/>
      <c r="I616" s="42"/>
      <c r="K616" s="2"/>
      <c r="L616" s="2"/>
      <c r="M616" s="27">
        <f>IF(B616="","",COUNTIF($D$3:D616,D616)-IF(D616="M",COUNTIF($Q$3:Q616,"M"))-IF(D616="F",COUNTIF($Q$3:Q616,"F")))</f>
      </c>
      <c r="N616" s="2">
        <f t="shared" si="10"/>
        <v>0</v>
      </c>
    </row>
    <row r="617" spans="7:14" ht="15">
      <c r="G617" s="43"/>
      <c r="H617" s="28"/>
      <c r="I617" s="42"/>
      <c r="K617" s="2"/>
      <c r="L617" s="2"/>
      <c r="M617" s="27">
        <f>IF(B617="","",COUNTIF($D$3:D617,D617)-IF(D617="M",COUNTIF($Q$3:Q617,"M"))-IF(D617="F",COUNTIF($Q$3:Q617,"F")))</f>
      </c>
      <c r="N617" s="2">
        <f t="shared" si="10"/>
        <v>0</v>
      </c>
    </row>
    <row r="618" spans="7:14" ht="15">
      <c r="G618" s="43"/>
      <c r="H618" s="28"/>
      <c r="I618" s="42"/>
      <c r="K618" s="2"/>
      <c r="L618" s="2"/>
      <c r="M618" s="27">
        <f>IF(B618="","",COUNTIF($D$3:D618,D618)-IF(D618="M",COUNTIF($Q$3:Q618,"M"))-IF(D618="F",COUNTIF($Q$3:Q618,"F")))</f>
      </c>
      <c r="N618" s="2">
        <f t="shared" si="10"/>
        <v>0</v>
      </c>
    </row>
    <row r="619" spans="7:14" ht="15">
      <c r="G619" s="43"/>
      <c r="H619" s="28"/>
      <c r="I619" s="42"/>
      <c r="K619" s="2"/>
      <c r="L619" s="2"/>
      <c r="M619" s="27">
        <f>IF(B619="","",COUNTIF($D$3:D619,D619)-IF(D619="M",COUNTIF($Q$3:Q619,"M"))-IF(D619="F",COUNTIF($Q$3:Q619,"F")))</f>
      </c>
      <c r="N619" s="2">
        <f t="shared" si="10"/>
        <v>0</v>
      </c>
    </row>
    <row r="620" spans="7:14" ht="15">
      <c r="G620" s="43"/>
      <c r="H620" s="28"/>
      <c r="I620" s="42"/>
      <c r="K620" s="2"/>
      <c r="L620" s="2"/>
      <c r="M620" s="27">
        <f>IF(B620="","",COUNTIF($D$3:D620,D620)-IF(D620="M",COUNTIF($Q$3:Q620,"M"))-IF(D620="F",COUNTIF($Q$3:Q620,"F")))</f>
      </c>
      <c r="N620" s="2">
        <f t="shared" si="10"/>
        <v>0</v>
      </c>
    </row>
    <row r="621" spans="7:14" ht="15">
      <c r="G621" s="43"/>
      <c r="H621" s="28"/>
      <c r="I621" s="42"/>
      <c r="K621" s="2"/>
      <c r="L621" s="2"/>
      <c r="M621" s="27">
        <f>IF(B621="","",COUNTIF($D$3:D621,D621)-IF(D621="M",COUNTIF($Q$3:Q621,"M"))-IF(D621="F",COUNTIF($Q$3:Q621,"F")))</f>
      </c>
      <c r="N621" s="2">
        <f t="shared" si="10"/>
        <v>0</v>
      </c>
    </row>
    <row r="622" spans="7:14" ht="15">
      <c r="G622" s="43"/>
      <c r="H622" s="28"/>
      <c r="I622" s="42"/>
      <c r="K622" s="2"/>
      <c r="L622" s="2"/>
      <c r="M622" s="27">
        <f>IF(B622="","",COUNTIF($D$3:D622,D622)-IF(D622="M",COUNTIF($Q$3:Q622,"M"))-IF(D622="F",COUNTIF($Q$3:Q622,"F")))</f>
      </c>
      <c r="N622" s="2">
        <f t="shared" si="10"/>
        <v>0</v>
      </c>
    </row>
    <row r="623" spans="7:14" ht="15">
      <c r="G623" s="43"/>
      <c r="H623" s="28"/>
      <c r="I623" s="42"/>
      <c r="K623" s="2"/>
      <c r="L623" s="2"/>
      <c r="M623" s="27">
        <f>IF(B623="","",COUNTIF($D$3:D623,D623)-IF(D623="M",COUNTIF($Q$3:Q623,"M"))-IF(D623="F",COUNTIF($Q$3:Q623,"F")))</f>
      </c>
      <c r="N623" s="2">
        <f t="shared" si="10"/>
        <v>0</v>
      </c>
    </row>
    <row r="624" spans="7:14" ht="15">
      <c r="G624" s="43"/>
      <c r="H624" s="28"/>
      <c r="I624" s="42"/>
      <c r="K624" s="2"/>
      <c r="L624" s="2"/>
      <c r="M624" s="27">
        <f>IF(B624="","",COUNTIF($D$3:D624,D624)-IF(D624="M",COUNTIF($Q$3:Q624,"M"))-IF(D624="F",COUNTIF($Q$3:Q624,"F")))</f>
      </c>
      <c r="N624" s="2">
        <f t="shared" si="10"/>
        <v>0</v>
      </c>
    </row>
    <row r="625" spans="7:14" ht="15">
      <c r="G625" s="43"/>
      <c r="H625" s="28"/>
      <c r="I625" s="42"/>
      <c r="K625" s="2"/>
      <c r="L625" s="2"/>
      <c r="M625" s="27">
        <f>IF(B625="","",COUNTIF($D$3:D625,D625)-IF(D625="M",COUNTIF($Q$3:Q625,"M"))-IF(D625="F",COUNTIF($Q$3:Q625,"F")))</f>
      </c>
      <c r="N625" s="2">
        <f t="shared" si="10"/>
        <v>0</v>
      </c>
    </row>
    <row r="626" spans="7:14" ht="15">
      <c r="G626" s="43"/>
      <c r="H626" s="28"/>
      <c r="I626" s="42"/>
      <c r="K626" s="2"/>
      <c r="L626" s="2"/>
      <c r="M626" s="27">
        <f>IF(B626="","",COUNTIF($D$3:D626,D626)-IF(D626="M",COUNTIF($Q$3:Q626,"M"))-IF(D626="F",COUNTIF($Q$3:Q626,"F")))</f>
      </c>
      <c r="N626" s="2">
        <f t="shared" si="10"/>
        <v>0</v>
      </c>
    </row>
    <row r="627" spans="7:14" ht="15">
      <c r="G627" s="43"/>
      <c r="H627" s="28"/>
      <c r="I627" s="42"/>
      <c r="K627" s="2"/>
      <c r="L627" s="2"/>
      <c r="M627" s="27">
        <f>IF(B627="","",COUNTIF($D$3:D627,D627)-IF(D627="M",COUNTIF($Q$3:Q627,"M"))-IF(D627="F",COUNTIF($Q$3:Q627,"F")))</f>
      </c>
      <c r="N627" s="2">
        <f t="shared" si="10"/>
        <v>0</v>
      </c>
    </row>
    <row r="628" spans="8:12" ht="15">
      <c r="H628" s="28"/>
      <c r="I628" s="28"/>
      <c r="K628" s="2"/>
      <c r="L628" s="2"/>
    </row>
    <row r="629" spans="8:12" ht="15">
      <c r="H629" s="28"/>
      <c r="I629" s="28"/>
      <c r="K629" s="2"/>
      <c r="L629" s="2"/>
    </row>
    <row r="630" spans="8:12" ht="15">
      <c r="H630" s="28"/>
      <c r="I630" s="28"/>
      <c r="K630" s="2"/>
      <c r="L630" s="2"/>
    </row>
    <row r="631" spans="8:12" ht="15">
      <c r="H631" s="28"/>
      <c r="I631" s="28"/>
      <c r="K631" s="2"/>
      <c r="L631" s="2"/>
    </row>
    <row r="632" spans="8:12" ht="15">
      <c r="H632" s="28"/>
      <c r="I632" s="28"/>
      <c r="K632" s="2"/>
      <c r="L632" s="2"/>
    </row>
    <row r="633" spans="8:12" ht="15">
      <c r="H633" s="28"/>
      <c r="I633" s="28"/>
      <c r="K633" s="2"/>
      <c r="L633" s="2"/>
    </row>
    <row r="634" spans="8:12" ht="15">
      <c r="H634" s="28"/>
      <c r="I634" s="28"/>
      <c r="K634" s="2"/>
      <c r="L634" s="2"/>
    </row>
    <row r="635" spans="8:12" ht="15">
      <c r="H635" s="28"/>
      <c r="I635" s="28"/>
      <c r="K635" s="2"/>
      <c r="L635" s="2"/>
    </row>
    <row r="636" spans="8:12" ht="15">
      <c r="H636" s="28"/>
      <c r="I636" s="28"/>
      <c r="K636" s="2"/>
      <c r="L636" s="2"/>
    </row>
    <row r="637" spans="8:12" ht="15">
      <c r="H637" s="28"/>
      <c r="I637" s="28"/>
      <c r="K637" s="2"/>
      <c r="L637" s="2"/>
    </row>
    <row r="638" spans="8:12" ht="15">
      <c r="H638" s="28"/>
      <c r="I638" s="28"/>
      <c r="K638" s="2"/>
      <c r="L638" s="2"/>
    </row>
    <row r="639" spans="8:12" ht="15">
      <c r="H639" s="28"/>
      <c r="I639" s="28"/>
      <c r="K639" s="2"/>
      <c r="L639" s="2"/>
    </row>
    <row r="640" spans="8:12" ht="15">
      <c r="H640" s="28"/>
      <c r="I640" s="28"/>
      <c r="K640" s="2"/>
      <c r="L640" s="2"/>
    </row>
    <row r="641" spans="8:12" ht="15">
      <c r="H641" s="28"/>
      <c r="I641" s="28"/>
      <c r="K641" s="2"/>
      <c r="L641" s="2"/>
    </row>
    <row r="642" spans="8:12" ht="15">
      <c r="H642" s="28"/>
      <c r="I642" s="28"/>
      <c r="K642" s="2"/>
      <c r="L642" s="2"/>
    </row>
    <row r="643" spans="8:12" ht="15">
      <c r="H643" s="28"/>
      <c r="I643" s="28"/>
      <c r="K643" s="2"/>
      <c r="L643" s="2"/>
    </row>
    <row r="644" spans="8:12" ht="15">
      <c r="H644" s="28"/>
      <c r="I644" s="28"/>
      <c r="K644" s="2"/>
      <c r="L644" s="2"/>
    </row>
    <row r="645" spans="8:12" ht="15">
      <c r="H645" s="28"/>
      <c r="I645" s="28"/>
      <c r="K645" s="2"/>
      <c r="L645" s="2"/>
    </row>
    <row r="646" spans="8:12" ht="15">
      <c r="H646" s="28"/>
      <c r="I646" s="28"/>
      <c r="K646" s="2"/>
      <c r="L646" s="2"/>
    </row>
    <row r="647" spans="8:12" ht="15">
      <c r="H647" s="28"/>
      <c r="I647" s="28"/>
      <c r="K647" s="2"/>
      <c r="L647" s="2"/>
    </row>
    <row r="648" spans="8:12" ht="15">
      <c r="H648" s="28"/>
      <c r="I648" s="28"/>
      <c r="K648" s="2"/>
      <c r="L648" s="2"/>
    </row>
    <row r="649" spans="8:12" ht="15">
      <c r="H649" s="28"/>
      <c r="I649" s="28"/>
      <c r="K649" s="2"/>
      <c r="L649" s="2"/>
    </row>
    <row r="650" spans="8:12" ht="15">
      <c r="H650" s="28"/>
      <c r="I650" s="28"/>
      <c r="K650" s="2"/>
      <c r="L650" s="2"/>
    </row>
    <row r="651" spans="8:12" ht="15">
      <c r="H651" s="28"/>
      <c r="I651" s="28"/>
      <c r="K651" s="2"/>
      <c r="L651" s="2"/>
    </row>
  </sheetData>
  <sheetProtection formatColumns="0" autoFilter="0"/>
  <autoFilter ref="A2:L627"/>
  <mergeCells count="1">
    <mergeCell ref="A1:D1"/>
  </mergeCells>
  <conditionalFormatting sqref="A3:A139">
    <cfRule type="expression" priority="9" dxfId="20" stopIfTrue="1">
      <formula>R3&gt;0</formula>
    </cfRule>
  </conditionalFormatting>
  <conditionalFormatting sqref="H3:H139">
    <cfRule type="cellIs" priority="7" dxfId="57" operator="equal" stopIfTrue="1">
      <formula>2</formula>
    </cfRule>
    <cfRule type="cellIs" priority="8" dxfId="58" operator="equal" stopIfTrue="1">
      <formula>3</formula>
    </cfRule>
    <cfRule type="cellIs" priority="10" dxfId="59" operator="equal" stopIfTrue="1">
      <formula>1</formula>
    </cfRule>
  </conditionalFormatting>
  <conditionalFormatting sqref="K3:K139">
    <cfRule type="cellIs" priority="1" dxfId="60" operator="equal" stopIfTrue="1">
      <formula>1</formula>
    </cfRule>
    <cfRule type="cellIs" priority="2" dxfId="61" operator="equal" stopIfTrue="1">
      <formula>2</formula>
    </cfRule>
    <cfRule type="cellIs" priority="3" dxfId="61" operator="equal" stopIfTrue="1">
      <formula>3</formula>
    </cfRule>
  </conditionalFormatting>
  <conditionalFormatting sqref="J3:J139">
    <cfRule type="expression" priority="4" dxfId="62" stopIfTrue="1">
      <formula>K3=AA3</formula>
    </cfRule>
  </conditionalFormatting>
  <printOptions gridLines="1"/>
  <pageMargins left="0.5118110236220472" right="0" top="0.15748031496062992" bottom="0.35433070866141736" header="0.4330708661417323" footer="0.15748031496062992"/>
  <pageSetup horizontalDpi="600" verticalDpi="600" orientation="landscape" paperSize="9" r:id="rId1"/>
  <headerFooter>
    <oddFooter>&amp;L&amp;"Arial,Normale"&amp;10Elaborazione a cura dei Giudici UISP Atletica Leggera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  <col min="8" max="8" width="6.00390625" style="0" hidden="1" customWidth="1"/>
  </cols>
  <sheetData>
    <row r="1" spans="1:6" ht="18.75">
      <c r="A1" s="45" t="s">
        <v>31</v>
      </c>
      <c r="B1" s="45"/>
      <c r="C1" s="45"/>
      <c r="D1" s="37" t="s">
        <v>32</v>
      </c>
      <c r="F1" s="29">
        <v>42588</v>
      </c>
    </row>
    <row r="2" spans="1:8" ht="30.75" customHeight="1">
      <c r="A2" s="30" t="s">
        <v>9</v>
      </c>
      <c r="B2" s="30" t="s">
        <v>8</v>
      </c>
      <c r="C2" s="30" t="s">
        <v>1</v>
      </c>
      <c r="D2" s="30" t="s">
        <v>2</v>
      </c>
      <c r="E2" s="30" t="s">
        <v>22</v>
      </c>
      <c r="F2" s="30" t="s">
        <v>5</v>
      </c>
      <c r="G2" s="30" t="s">
        <v>6</v>
      </c>
      <c r="H2" s="30" t="s">
        <v>7</v>
      </c>
    </row>
    <row r="3" spans="1:8" ht="15">
      <c r="A3" s="31">
        <v>147</v>
      </c>
      <c r="B3" s="32" t="s">
        <v>241</v>
      </c>
      <c r="C3" s="33" t="s">
        <v>34</v>
      </c>
      <c r="D3" s="34" t="s">
        <v>97</v>
      </c>
      <c r="E3" s="33">
        <v>2010</v>
      </c>
      <c r="F3" s="35" t="s">
        <v>258</v>
      </c>
      <c r="G3" s="33">
        <v>1</v>
      </c>
      <c r="H3" s="36"/>
    </row>
    <row r="4" spans="1:8" ht="15">
      <c r="A4" s="31">
        <v>180</v>
      </c>
      <c r="B4" s="32" t="s">
        <v>242</v>
      </c>
      <c r="C4" s="33" t="s">
        <v>34</v>
      </c>
      <c r="D4" s="34" t="s">
        <v>47</v>
      </c>
      <c r="E4" s="33">
        <v>2010</v>
      </c>
      <c r="F4" s="35" t="s">
        <v>258</v>
      </c>
      <c r="G4" s="33">
        <v>2</v>
      </c>
      <c r="H4" s="36"/>
    </row>
    <row r="5" spans="1:8" ht="15">
      <c r="A5" s="31">
        <v>184</v>
      </c>
      <c r="B5" s="32" t="s">
        <v>240</v>
      </c>
      <c r="C5" s="33" t="s">
        <v>82</v>
      </c>
      <c r="D5" s="34" t="s">
        <v>47</v>
      </c>
      <c r="E5" s="33">
        <v>2007</v>
      </c>
      <c r="F5" s="35" t="s">
        <v>257</v>
      </c>
      <c r="G5" s="33">
        <v>1</v>
      </c>
      <c r="H5" s="36"/>
    </row>
    <row r="6" spans="1:8" ht="15">
      <c r="A6" s="31">
        <v>150</v>
      </c>
      <c r="B6" s="32" t="s">
        <v>243</v>
      </c>
      <c r="C6" s="33" t="s">
        <v>82</v>
      </c>
      <c r="D6" s="34" t="s">
        <v>97</v>
      </c>
      <c r="E6" s="33">
        <v>2008</v>
      </c>
      <c r="F6" s="35" t="s">
        <v>257</v>
      </c>
      <c r="G6" s="33">
        <v>2</v>
      </c>
      <c r="H6" s="36"/>
    </row>
    <row r="7" spans="1:8" ht="15">
      <c r="A7" s="31">
        <v>197</v>
      </c>
      <c r="B7" s="32" t="s">
        <v>244</v>
      </c>
      <c r="C7" s="33" t="s">
        <v>34</v>
      </c>
      <c r="D7" s="34" t="s">
        <v>69</v>
      </c>
      <c r="E7" s="33">
        <v>2006</v>
      </c>
      <c r="F7" s="35" t="s">
        <v>259</v>
      </c>
      <c r="G7" s="33">
        <v>1</v>
      </c>
      <c r="H7" s="36"/>
    </row>
    <row r="8" spans="1:8" ht="15">
      <c r="A8" s="31">
        <v>146</v>
      </c>
      <c r="B8" s="32" t="s">
        <v>245</v>
      </c>
      <c r="C8" s="33" t="s">
        <v>34</v>
      </c>
      <c r="D8" s="34" t="s">
        <v>97</v>
      </c>
      <c r="E8" s="33">
        <v>2005</v>
      </c>
      <c r="F8" s="35" t="s">
        <v>259</v>
      </c>
      <c r="G8" s="33">
        <v>2</v>
      </c>
      <c r="H8" s="36"/>
    </row>
    <row r="9" spans="1:8" ht="15">
      <c r="A9" s="31">
        <v>5</v>
      </c>
      <c r="B9" s="32" t="s">
        <v>246</v>
      </c>
      <c r="C9" s="33" t="s">
        <v>82</v>
      </c>
      <c r="D9" s="34" t="s">
        <v>51</v>
      </c>
      <c r="E9" s="33">
        <v>2006</v>
      </c>
      <c r="F9" s="35" t="s">
        <v>260</v>
      </c>
      <c r="G9" s="33">
        <v>1</v>
      </c>
      <c r="H9" s="36"/>
    </row>
    <row r="10" spans="1:8" ht="15">
      <c r="A10" s="31">
        <v>45</v>
      </c>
      <c r="B10" s="32" t="s">
        <v>247</v>
      </c>
      <c r="C10" s="33" t="s">
        <v>34</v>
      </c>
      <c r="D10" s="34" t="s">
        <v>39</v>
      </c>
      <c r="E10" s="33">
        <v>2004</v>
      </c>
      <c r="F10" s="35" t="s">
        <v>261</v>
      </c>
      <c r="G10" s="33">
        <v>1</v>
      </c>
      <c r="H10" s="36"/>
    </row>
    <row r="11" spans="1:8" ht="15">
      <c r="A11" s="31">
        <v>196</v>
      </c>
      <c r="B11" s="32" t="s">
        <v>252</v>
      </c>
      <c r="C11" s="33" t="s">
        <v>34</v>
      </c>
      <c r="D11" s="34" t="s">
        <v>69</v>
      </c>
      <c r="E11" s="33">
        <v>2003</v>
      </c>
      <c r="F11" s="35" t="s">
        <v>261</v>
      </c>
      <c r="G11" s="33">
        <v>2</v>
      </c>
      <c r="H11" s="36"/>
    </row>
    <row r="12" spans="1:8" ht="15">
      <c r="A12" s="31">
        <v>48</v>
      </c>
      <c r="B12" s="32" t="s">
        <v>248</v>
      </c>
      <c r="C12" s="33" t="s">
        <v>82</v>
      </c>
      <c r="D12" s="34" t="s">
        <v>39</v>
      </c>
      <c r="E12" s="33">
        <v>2004</v>
      </c>
      <c r="F12" s="35" t="s">
        <v>262</v>
      </c>
      <c r="G12" s="33">
        <v>1</v>
      </c>
      <c r="H12" s="36"/>
    </row>
    <row r="13" spans="1:8" ht="15">
      <c r="A13" s="31">
        <v>7</v>
      </c>
      <c r="B13" s="32" t="s">
        <v>249</v>
      </c>
      <c r="C13" s="33" t="s">
        <v>82</v>
      </c>
      <c r="D13" s="34" t="s">
        <v>51</v>
      </c>
      <c r="E13" s="33">
        <v>2004</v>
      </c>
      <c r="F13" s="35" t="s">
        <v>262</v>
      </c>
      <c r="G13" s="33">
        <v>2</v>
      </c>
      <c r="H13" s="36"/>
    </row>
    <row r="14" spans="1:8" ht="15">
      <c r="A14" s="31">
        <v>148</v>
      </c>
      <c r="B14" s="32" t="s">
        <v>250</v>
      </c>
      <c r="C14" s="33" t="s">
        <v>82</v>
      </c>
      <c r="D14" s="34" t="s">
        <v>97</v>
      </c>
      <c r="E14" s="33">
        <v>2003</v>
      </c>
      <c r="F14" s="35" t="s">
        <v>262</v>
      </c>
      <c r="G14" s="33">
        <v>3</v>
      </c>
      <c r="H14" s="36"/>
    </row>
    <row r="15" spans="1:8" ht="15">
      <c r="A15" s="31">
        <v>149</v>
      </c>
      <c r="B15" s="32" t="s">
        <v>251</v>
      </c>
      <c r="C15" s="33" t="s">
        <v>82</v>
      </c>
      <c r="D15" s="34" t="s">
        <v>97</v>
      </c>
      <c r="E15" s="33">
        <v>2003</v>
      </c>
      <c r="F15" s="35" t="s">
        <v>262</v>
      </c>
      <c r="G15" s="33">
        <v>4</v>
      </c>
      <c r="H15" s="36"/>
    </row>
    <row r="16" spans="1:8" ht="15">
      <c r="A16" s="31">
        <v>49</v>
      </c>
      <c r="B16" s="32" t="s">
        <v>253</v>
      </c>
      <c r="C16" s="33" t="s">
        <v>34</v>
      </c>
      <c r="D16" s="34" t="s">
        <v>39</v>
      </c>
      <c r="E16" s="33">
        <v>2002</v>
      </c>
      <c r="F16" s="35" t="s">
        <v>263</v>
      </c>
      <c r="G16" s="33">
        <v>1</v>
      </c>
      <c r="H16" s="36"/>
    </row>
    <row r="17" spans="1:8" ht="15">
      <c r="A17" s="31">
        <v>50</v>
      </c>
      <c r="B17" s="32" t="s">
        <v>254</v>
      </c>
      <c r="C17" s="33" t="s">
        <v>34</v>
      </c>
      <c r="D17" s="34" t="s">
        <v>39</v>
      </c>
      <c r="E17" s="33">
        <v>2001</v>
      </c>
      <c r="F17" s="35" t="s">
        <v>263</v>
      </c>
      <c r="G17" s="33">
        <v>2</v>
      </c>
      <c r="H17" s="36"/>
    </row>
    <row r="18" spans="1:8" ht="15">
      <c r="A18" s="31">
        <v>47</v>
      </c>
      <c r="B18" s="32" t="s">
        <v>255</v>
      </c>
      <c r="C18" s="33" t="s">
        <v>82</v>
      </c>
      <c r="D18" s="34" t="s">
        <v>39</v>
      </c>
      <c r="E18" s="33">
        <v>2001</v>
      </c>
      <c r="F18" s="35" t="s">
        <v>264</v>
      </c>
      <c r="G18" s="33">
        <v>1</v>
      </c>
      <c r="H18" s="36"/>
    </row>
    <row r="19" spans="1:8" ht="15">
      <c r="A19" s="31">
        <v>59</v>
      </c>
      <c r="B19" s="32" t="s">
        <v>256</v>
      </c>
      <c r="C19" s="33" t="s">
        <v>34</v>
      </c>
      <c r="D19" s="34" t="s">
        <v>39</v>
      </c>
      <c r="E19" s="33">
        <v>1999</v>
      </c>
      <c r="F19" s="35" t="s">
        <v>265</v>
      </c>
      <c r="G19" s="33">
        <v>1</v>
      </c>
      <c r="H19" s="36"/>
    </row>
    <row r="20" spans="1:8" ht="15">
      <c r="A20" s="31"/>
      <c r="B20" s="32"/>
      <c r="C20" s="33"/>
      <c r="D20" s="34"/>
      <c r="E20" s="33"/>
      <c r="F20" s="35"/>
      <c r="G20" s="33"/>
      <c r="H20" s="36"/>
    </row>
    <row r="21" spans="1:8" ht="15">
      <c r="A21" s="31"/>
      <c r="B21" s="32"/>
      <c r="C21" s="33"/>
      <c r="D21" s="34"/>
      <c r="E21" s="33"/>
      <c r="F21" s="35"/>
      <c r="G21" s="33"/>
      <c r="H21" s="36"/>
    </row>
    <row r="22" spans="1:8" ht="15">
      <c r="A22" s="31"/>
      <c r="B22" s="32"/>
      <c r="C22" s="33"/>
      <c r="D22" s="34"/>
      <c r="E22" s="33"/>
      <c r="F22" s="35"/>
      <c r="G22" s="33"/>
      <c r="H22" s="36"/>
    </row>
    <row r="23" spans="1:8" ht="15">
      <c r="A23" s="31"/>
      <c r="B23" s="32"/>
      <c r="C23" s="33"/>
      <c r="D23" s="34"/>
      <c r="E23" s="33"/>
      <c r="F23" s="35"/>
      <c r="G23" s="33"/>
      <c r="H23" s="36"/>
    </row>
    <row r="24" spans="1:8" ht="15">
      <c r="A24" s="31"/>
      <c r="B24" s="32"/>
      <c r="C24" s="33"/>
      <c r="D24" s="34"/>
      <c r="E24" s="33"/>
      <c r="F24" s="35"/>
      <c r="G24" s="33"/>
      <c r="H24" s="36"/>
    </row>
    <row r="25" spans="1:8" ht="15">
      <c r="A25" s="31"/>
      <c r="B25" s="32"/>
      <c r="C25" s="33"/>
      <c r="D25" s="34"/>
      <c r="E25" s="33"/>
      <c r="F25" s="35"/>
      <c r="G25" s="33"/>
      <c r="H25" s="36"/>
    </row>
    <row r="26" spans="1:8" ht="15">
      <c r="A26" s="31"/>
      <c r="B26" s="32"/>
      <c r="C26" s="33"/>
      <c r="D26" s="34"/>
      <c r="E26" s="33"/>
      <c r="F26" s="35"/>
      <c r="G26" s="33"/>
      <c r="H26" s="36"/>
    </row>
    <row r="27" spans="1:8" ht="15">
      <c r="A27" s="31"/>
      <c r="B27" s="32"/>
      <c r="C27" s="33"/>
      <c r="D27" s="34"/>
      <c r="E27" s="33"/>
      <c r="F27" s="35"/>
      <c r="G27" s="33"/>
      <c r="H27" s="36"/>
    </row>
    <row r="28" spans="1:8" ht="15">
      <c r="A28" s="31"/>
      <c r="B28" s="32"/>
      <c r="C28" s="33"/>
      <c r="D28" s="34"/>
      <c r="E28" s="33"/>
      <c r="F28" s="35"/>
      <c r="G28" s="33"/>
      <c r="H28" s="36"/>
    </row>
    <row r="29" spans="1:8" ht="15">
      <c r="A29" s="31"/>
      <c r="B29" s="32"/>
      <c r="C29" s="33"/>
      <c r="D29" s="34"/>
      <c r="E29" s="33"/>
      <c r="F29" s="35"/>
      <c r="G29" s="33"/>
      <c r="H29" s="36"/>
    </row>
    <row r="30" spans="1:8" ht="15">
      <c r="A30" s="31"/>
      <c r="B30" s="32"/>
      <c r="C30" s="33"/>
      <c r="D30" s="34"/>
      <c r="E30" s="33"/>
      <c r="F30" s="35"/>
      <c r="G30" s="33"/>
      <c r="H30" s="36"/>
    </row>
    <row r="31" spans="1:8" ht="15">
      <c r="A31" s="31"/>
      <c r="B31" s="32"/>
      <c r="C31" s="33"/>
      <c r="D31" s="34"/>
      <c r="E31" s="33"/>
      <c r="F31" s="35"/>
      <c r="G31" s="33"/>
      <c r="H31" s="36"/>
    </row>
    <row r="32" spans="1:8" ht="15">
      <c r="A32" s="31"/>
      <c r="B32" s="32"/>
      <c r="C32" s="33"/>
      <c r="D32" s="34"/>
      <c r="E32" s="33"/>
      <c r="F32" s="35"/>
      <c r="G32" s="33"/>
      <c r="H32" s="36"/>
    </row>
    <row r="33" spans="1:8" ht="15">
      <c r="A33" s="31"/>
      <c r="B33" s="32"/>
      <c r="C33" s="33"/>
      <c r="D33" s="34"/>
      <c r="E33" s="33"/>
      <c r="F33" s="35"/>
      <c r="G33" s="33"/>
      <c r="H33" s="36"/>
    </row>
    <row r="34" spans="1:8" ht="15">
      <c r="A34" s="31"/>
      <c r="B34" s="32"/>
      <c r="C34" s="33"/>
      <c r="D34" s="34"/>
      <c r="E34" s="33"/>
      <c r="F34" s="35"/>
      <c r="G34" s="33"/>
      <c r="H34" s="36"/>
    </row>
    <row r="35" spans="1:8" ht="15">
      <c r="A35" s="31"/>
      <c r="B35" s="32"/>
      <c r="C35" s="33"/>
      <c r="D35" s="34"/>
      <c r="E35" s="33"/>
      <c r="F35" s="35"/>
      <c r="G35" s="33"/>
      <c r="H35" s="36"/>
    </row>
  </sheetData>
  <sheetProtection/>
  <autoFilter ref="A2:H2"/>
  <mergeCells count="1">
    <mergeCell ref="A1:C1"/>
  </mergeCells>
  <conditionalFormatting sqref="G3:G35">
    <cfRule type="cellIs" priority="6" dxfId="60" operator="equal" stopIfTrue="1">
      <formula>1</formula>
    </cfRule>
    <cfRule type="cellIs" priority="7" dxfId="61" operator="equal" stopIfTrue="1">
      <formula>2</formula>
    </cfRule>
    <cfRule type="cellIs" priority="8" dxfId="61" operator="equal" stopIfTrue="1">
      <formula>3</formula>
    </cfRule>
  </conditionalFormatting>
  <conditionalFormatting sqref="F6:F10 F16:F19">
    <cfRule type="expression" priority="4" dxfId="62" stopIfTrue="1">
      <formula>G6=W6</formula>
    </cfRule>
  </conditionalFormatting>
  <conditionalFormatting sqref="F5">
    <cfRule type="expression" priority="27" dxfId="62" stopIfTrue="1">
      <formula>G5=W3</formula>
    </cfRule>
  </conditionalFormatting>
  <conditionalFormatting sqref="F3:F4">
    <cfRule type="expression" priority="38" dxfId="62" stopIfTrue="1">
      <formula>G3=W4</formula>
    </cfRule>
  </conditionalFormatting>
  <conditionalFormatting sqref="F12:F15">
    <cfRule type="expression" priority="46" dxfId="62" stopIfTrue="1">
      <formula>G12=W11</formula>
    </cfRule>
  </conditionalFormatting>
  <conditionalFormatting sqref="F11">
    <cfRule type="expression" priority="54" dxfId="62" stopIfTrue="1">
      <formula>G11=W15</formula>
    </cfRule>
  </conditionalFormatting>
  <dataValidations count="1">
    <dataValidation type="whole" allowBlank="1" showInputMessage="1" showErrorMessage="1" sqref="A3:A15 A16:A35">
      <formula1>1</formula1>
      <formula2>1000</formula2>
    </dataValidation>
  </dataValidations>
  <printOptions gridLines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3.25" customHeight="1">
      <c r="A1" s="46" t="s">
        <v>31</v>
      </c>
      <c r="B1" s="47"/>
      <c r="C1" s="48">
        <v>42588</v>
      </c>
      <c r="D1" s="49"/>
      <c r="E1" s="56" t="s">
        <v>266</v>
      </c>
      <c r="F1" s="57"/>
      <c r="G1" s="58"/>
    </row>
    <row r="2" spans="1:7" ht="17.25" customHeight="1">
      <c r="A2" s="78" t="s">
        <v>32</v>
      </c>
      <c r="B2" s="79"/>
      <c r="C2" s="59"/>
      <c r="D2" s="59"/>
      <c r="E2" s="59"/>
      <c r="F2" s="59"/>
      <c r="G2" s="59"/>
    </row>
    <row r="3" spans="1:7" ht="18.75" customHeight="1" thickBot="1">
      <c r="A3" s="50" t="s">
        <v>270</v>
      </c>
      <c r="B3" s="51"/>
      <c r="C3" s="51"/>
      <c r="D3" s="52"/>
      <c r="E3" s="53" t="s">
        <v>10</v>
      </c>
      <c r="F3" s="54"/>
      <c r="G3" s="55"/>
    </row>
    <row r="4" spans="1:7" ht="27.75" customHeight="1" thickBot="1" thickTop="1">
      <c r="A4" s="5" t="s">
        <v>11</v>
      </c>
      <c r="B4" s="6" t="s">
        <v>2</v>
      </c>
      <c r="C4" s="7" t="s">
        <v>12</v>
      </c>
      <c r="D4" s="8" t="s">
        <v>13</v>
      </c>
      <c r="E4" s="76" t="s">
        <v>14</v>
      </c>
      <c r="F4" s="76" t="s">
        <v>15</v>
      </c>
      <c r="G4" s="76" t="s">
        <v>16</v>
      </c>
    </row>
    <row r="5" spans="1:7" ht="15" customHeight="1" thickBot="1" thickTop="1">
      <c r="A5" s="9">
        <v>1</v>
      </c>
      <c r="B5" s="11" t="s">
        <v>97</v>
      </c>
      <c r="C5" s="10">
        <v>68</v>
      </c>
      <c r="D5" s="74">
        <v>34</v>
      </c>
      <c r="E5" s="75">
        <v>5</v>
      </c>
      <c r="F5" s="75">
        <v>15</v>
      </c>
      <c r="G5" s="75">
        <v>14</v>
      </c>
    </row>
    <row r="6" spans="1:7" ht="15" customHeight="1" thickBot="1" thickTop="1">
      <c r="A6" s="9">
        <v>2</v>
      </c>
      <c r="B6" s="11" t="s">
        <v>51</v>
      </c>
      <c r="C6" s="10">
        <v>38</v>
      </c>
      <c r="D6" s="74">
        <v>19</v>
      </c>
      <c r="E6" s="74">
        <v>2</v>
      </c>
      <c r="F6" s="74">
        <v>9</v>
      </c>
      <c r="G6" s="74">
        <v>8</v>
      </c>
    </row>
    <row r="7" spans="1:7" ht="15" customHeight="1" thickBot="1" thickTop="1">
      <c r="A7" s="9">
        <v>3</v>
      </c>
      <c r="B7" s="11" t="s">
        <v>87</v>
      </c>
      <c r="C7" s="10">
        <v>34</v>
      </c>
      <c r="D7" s="74">
        <v>17</v>
      </c>
      <c r="E7" s="74">
        <v>0</v>
      </c>
      <c r="F7" s="74">
        <v>10</v>
      </c>
      <c r="G7" s="74">
        <v>7</v>
      </c>
    </row>
    <row r="8" spans="1:7" ht="15" customHeight="1" thickBot="1" thickTop="1">
      <c r="A8" s="9">
        <v>4</v>
      </c>
      <c r="B8" s="11" t="s">
        <v>39</v>
      </c>
      <c r="C8" s="10">
        <v>24</v>
      </c>
      <c r="D8" s="74">
        <v>12</v>
      </c>
      <c r="E8" s="74">
        <v>6</v>
      </c>
      <c r="F8" s="74">
        <v>4</v>
      </c>
      <c r="G8" s="74">
        <v>2</v>
      </c>
    </row>
    <row r="9" spans="1:7" ht="15" customHeight="1" thickBot="1" thickTop="1">
      <c r="A9" s="73">
        <v>5</v>
      </c>
      <c r="B9" s="11" t="s">
        <v>69</v>
      </c>
      <c r="C9" s="10">
        <v>24</v>
      </c>
      <c r="D9" s="74">
        <v>12</v>
      </c>
      <c r="E9" s="74">
        <v>2</v>
      </c>
      <c r="F9" s="74">
        <v>6</v>
      </c>
      <c r="G9" s="74">
        <v>4</v>
      </c>
    </row>
    <row r="10" spans="1:7" ht="15" customHeight="1" thickBot="1" thickTop="1">
      <c r="A10" s="9">
        <v>6</v>
      </c>
      <c r="B10" s="11" t="s">
        <v>63</v>
      </c>
      <c r="C10" s="10">
        <v>20</v>
      </c>
      <c r="D10" s="74">
        <v>10</v>
      </c>
      <c r="E10" s="74">
        <v>0</v>
      </c>
      <c r="F10" s="74">
        <v>8</v>
      </c>
      <c r="G10" s="74">
        <v>2</v>
      </c>
    </row>
    <row r="11" spans="1:7" ht="15" customHeight="1" thickBot="1" thickTop="1">
      <c r="A11" s="9">
        <v>7</v>
      </c>
      <c r="B11" s="11" t="s">
        <v>100</v>
      </c>
      <c r="C11" s="10">
        <v>20</v>
      </c>
      <c r="D11" s="74">
        <v>10</v>
      </c>
      <c r="E11" s="74">
        <v>0</v>
      </c>
      <c r="F11" s="74">
        <v>9</v>
      </c>
      <c r="G11" s="74">
        <v>1</v>
      </c>
    </row>
    <row r="12" spans="1:7" ht="15" customHeight="1" thickBot="1" thickTop="1">
      <c r="A12" s="9">
        <v>8</v>
      </c>
      <c r="B12" s="11" t="s">
        <v>128</v>
      </c>
      <c r="C12" s="10">
        <v>18</v>
      </c>
      <c r="D12" s="74">
        <v>9</v>
      </c>
      <c r="E12" s="74">
        <v>0</v>
      </c>
      <c r="F12" s="74">
        <v>9</v>
      </c>
      <c r="G12" s="74">
        <v>0</v>
      </c>
    </row>
    <row r="13" spans="1:7" ht="15" customHeight="1" thickBot="1" thickTop="1">
      <c r="A13" s="9">
        <v>10</v>
      </c>
      <c r="B13" s="11" t="s">
        <v>73</v>
      </c>
      <c r="C13" s="10">
        <v>16</v>
      </c>
      <c r="D13" s="74">
        <v>8</v>
      </c>
      <c r="E13" s="74">
        <v>0</v>
      </c>
      <c r="F13" s="74">
        <v>8</v>
      </c>
      <c r="G13" s="74">
        <v>0</v>
      </c>
    </row>
    <row r="14" spans="1:7" ht="15" customHeight="1" thickBot="1" thickTop="1">
      <c r="A14" s="9">
        <v>11</v>
      </c>
      <c r="B14" s="11" t="s">
        <v>47</v>
      </c>
      <c r="C14" s="10">
        <v>10</v>
      </c>
      <c r="D14" s="74">
        <v>5</v>
      </c>
      <c r="E14" s="74">
        <v>2</v>
      </c>
      <c r="F14" s="74">
        <v>3</v>
      </c>
      <c r="G14" s="74">
        <v>0</v>
      </c>
    </row>
    <row r="15" spans="1:7" ht="15" customHeight="1" thickBot="1" thickTop="1">
      <c r="A15" s="9">
        <v>12</v>
      </c>
      <c r="B15" s="11" t="s">
        <v>43</v>
      </c>
      <c r="C15" s="10">
        <v>10</v>
      </c>
      <c r="D15" s="74">
        <v>5</v>
      </c>
      <c r="E15" s="74">
        <v>0</v>
      </c>
      <c r="F15" s="74">
        <v>5</v>
      </c>
      <c r="G15" s="74">
        <v>0</v>
      </c>
    </row>
    <row r="16" spans="1:7" ht="15" customHeight="1" thickBot="1" thickTop="1">
      <c r="A16" s="9">
        <v>13</v>
      </c>
      <c r="B16" s="11" t="s">
        <v>65</v>
      </c>
      <c r="C16" s="10">
        <v>8</v>
      </c>
      <c r="D16" s="74">
        <v>4</v>
      </c>
      <c r="E16" s="74">
        <v>0</v>
      </c>
      <c r="F16" s="74">
        <v>4</v>
      </c>
      <c r="G16" s="74">
        <v>0</v>
      </c>
    </row>
    <row r="17" spans="1:7" ht="15" customHeight="1" thickBot="1" thickTop="1">
      <c r="A17" s="9">
        <v>14</v>
      </c>
      <c r="B17" s="11" t="s">
        <v>45</v>
      </c>
      <c r="C17" s="10">
        <v>8</v>
      </c>
      <c r="D17" s="74">
        <v>4</v>
      </c>
      <c r="E17" s="74">
        <v>0</v>
      </c>
      <c r="F17" s="74">
        <v>4</v>
      </c>
      <c r="G17" s="74">
        <v>0</v>
      </c>
    </row>
    <row r="18" spans="1:7" ht="15" customHeight="1" thickBot="1" thickTop="1">
      <c r="A18" s="9">
        <v>15</v>
      </c>
      <c r="B18" s="11" t="s">
        <v>95</v>
      </c>
      <c r="C18" s="10">
        <v>8</v>
      </c>
      <c r="D18" s="74">
        <v>4</v>
      </c>
      <c r="E18" s="74">
        <v>0</v>
      </c>
      <c r="F18" s="74">
        <v>4</v>
      </c>
      <c r="G18" s="74">
        <v>0</v>
      </c>
    </row>
    <row r="19" spans="1:7" ht="15" customHeight="1" thickBot="1" thickTop="1">
      <c r="A19" s="9">
        <v>16</v>
      </c>
      <c r="B19" s="11" t="s">
        <v>186</v>
      </c>
      <c r="C19" s="10">
        <v>4</v>
      </c>
      <c r="D19" s="74">
        <v>2</v>
      </c>
      <c r="E19" s="74">
        <v>0</v>
      </c>
      <c r="F19" s="74">
        <v>2</v>
      </c>
      <c r="G19" s="74">
        <v>0</v>
      </c>
    </row>
    <row r="20" spans="1:7" ht="15" customHeight="1" thickBot="1" thickTop="1">
      <c r="A20" s="9">
        <v>17</v>
      </c>
      <c r="B20" s="11" t="s">
        <v>67</v>
      </c>
      <c r="C20" s="10">
        <v>4</v>
      </c>
      <c r="D20" s="74">
        <v>2</v>
      </c>
      <c r="E20" s="74">
        <v>0</v>
      </c>
      <c r="F20" s="74">
        <v>1</v>
      </c>
      <c r="G20" s="74">
        <v>1</v>
      </c>
    </row>
    <row r="21" spans="1:7" ht="15" customHeight="1" thickBot="1" thickTop="1">
      <c r="A21" s="9">
        <v>18</v>
      </c>
      <c r="B21" s="11" t="s">
        <v>115</v>
      </c>
      <c r="C21" s="10">
        <v>4</v>
      </c>
      <c r="D21" s="74">
        <v>2</v>
      </c>
      <c r="E21" s="74">
        <v>0</v>
      </c>
      <c r="F21" s="74">
        <v>2</v>
      </c>
      <c r="G21" s="74">
        <v>0</v>
      </c>
    </row>
    <row r="22" spans="1:7" ht="15" customHeight="1" thickBot="1" thickTop="1">
      <c r="A22" s="9">
        <v>19</v>
      </c>
      <c r="B22" s="11" t="s">
        <v>164</v>
      </c>
      <c r="C22" s="10">
        <v>4</v>
      </c>
      <c r="D22" s="74">
        <v>2</v>
      </c>
      <c r="E22" s="74">
        <v>0</v>
      </c>
      <c r="F22" s="74">
        <v>2</v>
      </c>
      <c r="G22" s="74">
        <v>0</v>
      </c>
    </row>
    <row r="23" spans="1:7" ht="15" customHeight="1" thickBot="1" thickTop="1">
      <c r="A23" s="9">
        <v>20</v>
      </c>
      <c r="B23" s="11" t="s">
        <v>78</v>
      </c>
      <c r="C23" s="10">
        <v>4</v>
      </c>
      <c r="D23" s="74">
        <v>2</v>
      </c>
      <c r="E23" s="74">
        <v>0</v>
      </c>
      <c r="F23" s="74">
        <v>2</v>
      </c>
      <c r="G23" s="74">
        <v>0</v>
      </c>
    </row>
    <row r="24" spans="1:7" ht="15" customHeight="1" thickBot="1" thickTop="1">
      <c r="A24" s="9">
        <v>21</v>
      </c>
      <c r="B24" s="11" t="s">
        <v>106</v>
      </c>
      <c r="C24" s="10">
        <v>4</v>
      </c>
      <c r="D24" s="74">
        <v>2</v>
      </c>
      <c r="E24" s="74">
        <v>0</v>
      </c>
      <c r="F24" s="74">
        <v>2</v>
      </c>
      <c r="G24" s="74">
        <v>0</v>
      </c>
    </row>
    <row r="25" spans="1:7" ht="15" customHeight="1" thickBot="1" thickTop="1">
      <c r="A25" s="9">
        <v>22</v>
      </c>
      <c r="B25" s="11" t="s">
        <v>146</v>
      </c>
      <c r="C25" s="10">
        <v>4</v>
      </c>
      <c r="D25" s="74">
        <v>2</v>
      </c>
      <c r="E25" s="74">
        <v>0</v>
      </c>
      <c r="F25" s="74">
        <v>2</v>
      </c>
      <c r="G25" s="74">
        <v>0</v>
      </c>
    </row>
    <row r="26" spans="1:7" ht="15" customHeight="1" thickBot="1" thickTop="1">
      <c r="A26" s="9">
        <v>23</v>
      </c>
      <c r="B26" s="11" t="s">
        <v>139</v>
      </c>
      <c r="C26" s="10">
        <v>2</v>
      </c>
      <c r="D26" s="74">
        <v>1</v>
      </c>
      <c r="E26" s="74">
        <v>0</v>
      </c>
      <c r="F26" s="74">
        <v>1</v>
      </c>
      <c r="G26" s="74">
        <v>0</v>
      </c>
    </row>
    <row r="27" spans="1:7" ht="15" customHeight="1" thickBot="1" thickTop="1">
      <c r="A27" s="9">
        <v>24</v>
      </c>
      <c r="B27" s="11" t="s">
        <v>104</v>
      </c>
      <c r="C27" s="10">
        <v>2</v>
      </c>
      <c r="D27" s="74">
        <v>1</v>
      </c>
      <c r="E27" s="74">
        <v>0</v>
      </c>
      <c r="F27" s="74">
        <v>1</v>
      </c>
      <c r="G27" s="74">
        <v>0</v>
      </c>
    </row>
    <row r="28" spans="1:7" ht="15" customHeight="1" thickBot="1" thickTop="1">
      <c r="A28" s="9">
        <v>25</v>
      </c>
      <c r="B28" s="11" t="s">
        <v>119</v>
      </c>
      <c r="C28" s="10">
        <v>2</v>
      </c>
      <c r="D28" s="74">
        <v>1</v>
      </c>
      <c r="E28" s="74">
        <v>0</v>
      </c>
      <c r="F28" s="74">
        <v>1</v>
      </c>
      <c r="G28" s="74">
        <v>0</v>
      </c>
    </row>
    <row r="29" spans="1:7" ht="15" customHeight="1" thickBot="1" thickTop="1">
      <c r="A29" s="9">
        <v>26</v>
      </c>
      <c r="B29" s="11" t="s">
        <v>143</v>
      </c>
      <c r="C29" s="10">
        <v>2</v>
      </c>
      <c r="D29" s="74">
        <v>1</v>
      </c>
      <c r="E29" s="74">
        <v>0</v>
      </c>
      <c r="F29" s="74">
        <v>1</v>
      </c>
      <c r="G29" s="74">
        <v>0</v>
      </c>
    </row>
    <row r="30" spans="1:7" ht="15" customHeight="1" thickBot="1" thickTop="1">
      <c r="A30" s="9">
        <v>27</v>
      </c>
      <c r="B30" s="11" t="s">
        <v>71</v>
      </c>
      <c r="C30" s="10">
        <v>2</v>
      </c>
      <c r="D30" s="74">
        <v>1</v>
      </c>
      <c r="E30" s="74">
        <v>0</v>
      </c>
      <c r="F30" s="74">
        <v>1</v>
      </c>
      <c r="G30" s="74">
        <v>0</v>
      </c>
    </row>
    <row r="31" spans="1:7" ht="15" customHeight="1" thickBot="1" thickTop="1">
      <c r="A31" s="9">
        <v>28</v>
      </c>
      <c r="B31" s="11" t="s">
        <v>167</v>
      </c>
      <c r="C31" s="10">
        <v>2</v>
      </c>
      <c r="D31" s="74">
        <v>1</v>
      </c>
      <c r="E31" s="74">
        <v>0</v>
      </c>
      <c r="F31" s="74">
        <v>1</v>
      </c>
      <c r="G31" s="74">
        <v>0</v>
      </c>
    </row>
    <row r="32" spans="1:7" ht="15" customHeight="1" thickBot="1" thickTop="1">
      <c r="A32" s="9">
        <v>29</v>
      </c>
      <c r="B32" s="11" t="s">
        <v>211</v>
      </c>
      <c r="C32" s="10">
        <v>2</v>
      </c>
      <c r="D32" s="74">
        <v>1</v>
      </c>
      <c r="E32" s="74">
        <v>0</v>
      </c>
      <c r="F32" s="74">
        <v>1</v>
      </c>
      <c r="G32" s="74">
        <v>0</v>
      </c>
    </row>
    <row r="33" spans="1:7" ht="15" customHeight="1" thickBot="1" thickTop="1">
      <c r="A33" s="9">
        <v>30</v>
      </c>
      <c r="B33" s="11" t="s">
        <v>178</v>
      </c>
      <c r="C33" s="10">
        <v>2</v>
      </c>
      <c r="D33" s="74">
        <v>1</v>
      </c>
      <c r="E33" s="74">
        <v>0</v>
      </c>
      <c r="F33" s="74">
        <v>1</v>
      </c>
      <c r="G33" s="74">
        <v>0</v>
      </c>
    </row>
    <row r="34" spans="1:7" ht="15" customHeight="1" thickBot="1" thickTop="1">
      <c r="A34" s="9">
        <v>31</v>
      </c>
      <c r="B34" s="11" t="s">
        <v>151</v>
      </c>
      <c r="C34" s="10">
        <v>2</v>
      </c>
      <c r="D34" s="74">
        <v>1</v>
      </c>
      <c r="E34" s="74">
        <v>0</v>
      </c>
      <c r="F34" s="74">
        <v>1</v>
      </c>
      <c r="G34" s="74">
        <v>0</v>
      </c>
    </row>
    <row r="35" spans="1:7" ht="15" customHeight="1" thickBot="1" thickTop="1">
      <c r="A35" s="9">
        <v>32</v>
      </c>
      <c r="B35" s="11" t="s">
        <v>37</v>
      </c>
      <c r="C35" s="10">
        <v>2</v>
      </c>
      <c r="D35" s="74">
        <v>1</v>
      </c>
      <c r="E35" s="74">
        <v>0</v>
      </c>
      <c r="F35" s="74">
        <v>1</v>
      </c>
      <c r="G35" s="74">
        <v>0</v>
      </c>
    </row>
    <row r="36" spans="1:7" ht="15" customHeight="1" thickBot="1" thickTop="1">
      <c r="A36" s="9">
        <v>33</v>
      </c>
      <c r="B36" s="11" t="s">
        <v>41</v>
      </c>
      <c r="C36" s="10">
        <v>2</v>
      </c>
      <c r="D36" s="74">
        <v>1</v>
      </c>
      <c r="E36" s="74">
        <v>0</v>
      </c>
      <c r="F36" s="74">
        <v>1</v>
      </c>
      <c r="G36" s="74">
        <v>0</v>
      </c>
    </row>
    <row r="37" spans="1:7" ht="15" customHeight="1" thickBot="1" thickTop="1">
      <c r="A37" s="9">
        <v>34</v>
      </c>
      <c r="B37" s="11" t="s">
        <v>35</v>
      </c>
      <c r="C37" s="10">
        <v>2</v>
      </c>
      <c r="D37" s="74">
        <v>1</v>
      </c>
      <c r="E37" s="74">
        <v>0</v>
      </c>
      <c r="F37" s="74">
        <v>1</v>
      </c>
      <c r="G37" s="74">
        <v>0</v>
      </c>
    </row>
    <row r="38" spans="1:7" ht="15" customHeight="1" thickBot="1" thickTop="1">
      <c r="A38" s="9">
        <v>35</v>
      </c>
      <c r="B38" s="11" t="s">
        <v>49</v>
      </c>
      <c r="C38" s="10">
        <v>2</v>
      </c>
      <c r="D38" s="74">
        <v>1</v>
      </c>
      <c r="E38" s="74">
        <v>0</v>
      </c>
      <c r="F38" s="74">
        <v>1</v>
      </c>
      <c r="G38" s="74">
        <v>0</v>
      </c>
    </row>
    <row r="39" spans="1:7" ht="15" customHeight="1" thickBot="1" thickTop="1">
      <c r="A39" s="9">
        <v>36</v>
      </c>
      <c r="B39" s="11" t="s">
        <v>56</v>
      </c>
      <c r="C39" s="10">
        <v>2</v>
      </c>
      <c r="D39" s="74">
        <v>1</v>
      </c>
      <c r="E39" s="74">
        <v>0</v>
      </c>
      <c r="F39" s="74">
        <v>1</v>
      </c>
      <c r="G39" s="74">
        <v>0</v>
      </c>
    </row>
    <row r="40" spans="1:7" ht="15" customHeight="1" thickBot="1" thickTop="1">
      <c r="A40" s="9">
        <v>37</v>
      </c>
      <c r="B40" s="11" t="s">
        <v>59</v>
      </c>
      <c r="C40" s="10">
        <v>2</v>
      </c>
      <c r="D40" s="74">
        <v>1</v>
      </c>
      <c r="E40" s="74">
        <v>0</v>
      </c>
      <c r="F40" s="74">
        <v>1</v>
      </c>
      <c r="G40" s="74">
        <v>0</v>
      </c>
    </row>
    <row r="41" spans="1:7" ht="15" customHeight="1" thickBot="1" thickTop="1">
      <c r="A41" s="9">
        <v>38</v>
      </c>
      <c r="B41" s="11" t="s">
        <v>83</v>
      </c>
      <c r="C41" s="10">
        <v>2</v>
      </c>
      <c r="D41" s="74">
        <v>1</v>
      </c>
      <c r="E41" s="74">
        <v>0</v>
      </c>
      <c r="F41" s="74">
        <v>1</v>
      </c>
      <c r="G41" s="74">
        <v>0</v>
      </c>
    </row>
    <row r="42" spans="1:7" ht="15" customHeight="1" thickBot="1" thickTop="1">
      <c r="A42" s="9">
        <v>39</v>
      </c>
      <c r="B42" s="11" t="s">
        <v>85</v>
      </c>
      <c r="C42" s="10">
        <v>2</v>
      </c>
      <c r="D42" s="74">
        <v>1</v>
      </c>
      <c r="E42" s="74">
        <v>0</v>
      </c>
      <c r="F42" s="74">
        <v>1</v>
      </c>
      <c r="G42" s="74">
        <v>0</v>
      </c>
    </row>
    <row r="43" spans="1:7" ht="15" customHeight="1" thickBot="1" thickTop="1">
      <c r="A43" s="9">
        <v>40</v>
      </c>
      <c r="B43" s="11" t="s">
        <v>91</v>
      </c>
      <c r="C43" s="10">
        <v>2</v>
      </c>
      <c r="D43" s="74">
        <v>1</v>
      </c>
      <c r="E43" s="74">
        <v>0</v>
      </c>
      <c r="F43" s="74">
        <v>1</v>
      </c>
      <c r="G43" s="74">
        <v>0</v>
      </c>
    </row>
    <row r="44" spans="1:7" ht="15" customHeight="1" thickBot="1" thickTop="1">
      <c r="A44" s="9">
        <v>41</v>
      </c>
      <c r="B44" s="11" t="s">
        <v>132</v>
      </c>
      <c r="C44" s="10">
        <v>2</v>
      </c>
      <c r="D44" s="74">
        <v>1</v>
      </c>
      <c r="E44" s="74">
        <v>0</v>
      </c>
      <c r="F44" s="74">
        <v>1</v>
      </c>
      <c r="G44" s="74">
        <v>0</v>
      </c>
    </row>
    <row r="45" spans="1:7" ht="15" customHeight="1" thickBot="1" thickTop="1">
      <c r="A45" s="9">
        <v>42</v>
      </c>
      <c r="B45" s="11" t="s">
        <v>134</v>
      </c>
      <c r="C45" s="10">
        <v>2</v>
      </c>
      <c r="D45" s="74">
        <v>1</v>
      </c>
      <c r="E45" s="74">
        <v>0</v>
      </c>
      <c r="F45" s="74">
        <v>1</v>
      </c>
      <c r="G45" s="74">
        <v>0</v>
      </c>
    </row>
    <row r="46" spans="1:7" ht="15" customHeight="1" thickBot="1" thickTop="1">
      <c r="A46" s="9">
        <v>43</v>
      </c>
      <c r="B46" s="11" t="s">
        <v>154</v>
      </c>
      <c r="C46" s="10">
        <v>2</v>
      </c>
      <c r="D46" s="74">
        <v>1</v>
      </c>
      <c r="E46" s="74">
        <v>0</v>
      </c>
      <c r="F46" s="74">
        <v>1</v>
      </c>
      <c r="G46" s="74">
        <v>0</v>
      </c>
    </row>
    <row r="47" spans="1:7" ht="15" customHeight="1" thickBot="1" thickTop="1">
      <c r="A47" s="9">
        <v>44</v>
      </c>
      <c r="B47" s="11" t="s">
        <v>183</v>
      </c>
      <c r="C47" s="10">
        <v>2</v>
      </c>
      <c r="D47" s="74">
        <v>1</v>
      </c>
      <c r="E47" s="74">
        <v>0</v>
      </c>
      <c r="F47" s="74">
        <v>1</v>
      </c>
      <c r="G47" s="74">
        <v>0</v>
      </c>
    </row>
    <row r="48" spans="1:7" ht="15" customHeight="1" thickBot="1" thickTop="1">
      <c r="A48" s="9">
        <v>45</v>
      </c>
      <c r="B48" s="11" t="s">
        <v>172</v>
      </c>
      <c r="C48" s="10">
        <v>2</v>
      </c>
      <c r="D48" s="74">
        <v>1</v>
      </c>
      <c r="E48" s="74">
        <v>0</v>
      </c>
      <c r="F48" s="74">
        <v>1</v>
      </c>
      <c r="G48" s="74">
        <v>0</v>
      </c>
    </row>
    <row r="49" spans="1:7" ht="15" customHeight="1" thickBot="1" thickTop="1">
      <c r="A49" s="9">
        <v>46</v>
      </c>
      <c r="B49" s="11" t="s">
        <v>181</v>
      </c>
      <c r="C49" s="10">
        <v>2</v>
      </c>
      <c r="D49" s="74">
        <v>1</v>
      </c>
      <c r="E49" s="74">
        <v>0</v>
      </c>
      <c r="F49" s="74">
        <v>1</v>
      </c>
      <c r="G49" s="74">
        <v>0</v>
      </c>
    </row>
    <row r="50" spans="1:7" ht="15" customHeight="1" thickBot="1" thickTop="1">
      <c r="A50" s="81"/>
      <c r="B50" s="77" t="s">
        <v>268</v>
      </c>
      <c r="C50" s="10">
        <v>2</v>
      </c>
      <c r="D50" s="74">
        <v>1</v>
      </c>
      <c r="E50" s="74">
        <v>0</v>
      </c>
      <c r="F50" s="74">
        <v>1</v>
      </c>
      <c r="G50" s="74">
        <v>0</v>
      </c>
    </row>
    <row r="51" spans="1:7" ht="15" customHeight="1" thickBot="1" thickTop="1">
      <c r="A51" s="82"/>
      <c r="B51" s="11" t="s">
        <v>214</v>
      </c>
      <c r="C51" s="10">
        <v>2</v>
      </c>
      <c r="D51" s="74">
        <v>1</v>
      </c>
      <c r="E51" s="74">
        <v>0</v>
      </c>
      <c r="F51" s="74">
        <v>1</v>
      </c>
      <c r="G51" s="74">
        <v>0</v>
      </c>
    </row>
    <row r="52" spans="2:7" ht="15" customHeight="1" thickBot="1" thickTop="1">
      <c r="B52" s="11" t="s">
        <v>267</v>
      </c>
      <c r="C52" s="10">
        <v>18</v>
      </c>
      <c r="D52" s="74">
        <v>9</v>
      </c>
      <c r="E52" s="74">
        <v>0</v>
      </c>
      <c r="F52" s="74">
        <v>0</v>
      </c>
      <c r="G52" s="74">
        <v>9</v>
      </c>
    </row>
    <row r="53" spans="2:7" ht="15" customHeight="1" thickBot="1">
      <c r="B53" s="83" t="s">
        <v>269</v>
      </c>
      <c r="C53" s="85"/>
      <c r="D53" s="84">
        <v>202</v>
      </c>
      <c r="E53" s="80">
        <v>17</v>
      </c>
      <c r="F53" s="80">
        <v>137</v>
      </c>
      <c r="G53" s="80">
        <v>48</v>
      </c>
    </row>
  </sheetData>
  <sheetProtection formatColumns="0"/>
  <mergeCells count="7">
    <mergeCell ref="A1:B1"/>
    <mergeCell ref="C1:D1"/>
    <mergeCell ref="A3:D3"/>
    <mergeCell ref="E3:G3"/>
    <mergeCell ref="E1:G1"/>
    <mergeCell ref="A2:B2"/>
    <mergeCell ref="C2:G2"/>
  </mergeCells>
  <conditionalFormatting sqref="D5:G51">
    <cfRule type="cellIs" priority="2" dxfId="63" operator="equal" stopIfTrue="1">
      <formula>0</formula>
    </cfRule>
  </conditionalFormatting>
  <conditionalFormatting sqref="D52:G52">
    <cfRule type="cellIs" priority="1" dxfId="63" operator="equal" stopIfTrue="1">
      <formula>0</formula>
    </cfRule>
  </conditionalFormatting>
  <printOptions/>
  <pageMargins left="0.6299212598425197" right="0.4330708661417323" top="0.15748031496062992" bottom="0.15748031496062992" header="0.31496062992125984" footer="0.31496062992125984"/>
  <pageSetup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3" customWidth="1"/>
    <col min="2" max="2" width="13.28125" style="13" customWidth="1"/>
    <col min="3" max="3" width="40.140625" style="13" customWidth="1"/>
    <col min="4" max="4" width="36.421875" style="13" customWidth="1"/>
    <col min="5" max="16384" width="9.140625" style="13" customWidth="1"/>
  </cols>
  <sheetData>
    <row r="1" spans="3:5" ht="27.75" customHeight="1" thickBot="1">
      <c r="C1" s="61" t="s">
        <v>17</v>
      </c>
      <c r="D1" s="62"/>
      <c r="E1" s="14"/>
    </row>
    <row r="2" ht="99.75" customHeight="1"/>
    <row r="3" ht="8.25" customHeight="1"/>
    <row r="4" spans="3:4" ht="49.5" customHeight="1">
      <c r="C4" s="15" t="str">
        <f>Competitiva!A1</f>
        <v>Coppa "Il Poggiolo"</v>
      </c>
      <c r="D4" s="16">
        <f>Competitiva!J1</f>
        <v>42588</v>
      </c>
    </row>
    <row r="5" spans="2:4" ht="27.75" customHeight="1">
      <c r="B5" s="17"/>
      <c r="C5" s="63" t="str">
        <f>Competitiva!E1</f>
        <v>Montalcino (SI)</v>
      </c>
      <c r="D5" s="64"/>
    </row>
    <row r="6" spans="3:4" ht="27.75" customHeight="1">
      <c r="C6" s="65">
        <f>Competitiva!G1</f>
        <v>10</v>
      </c>
      <c r="D6" s="66"/>
    </row>
    <row r="7" spans="3:8" ht="5.25" customHeight="1">
      <c r="C7" s="67"/>
      <c r="D7" s="68"/>
      <c r="F7" s="60" t="str">
        <f>IF(E1&gt;0,IF(D8="","Controlla di aver inserito l'esatto numero di pettorale"," ")," ")</f>
        <v> </v>
      </c>
      <c r="G7" s="60"/>
      <c r="H7" s="60"/>
    </row>
    <row r="8" spans="3:8" ht="16.5" customHeight="1">
      <c r="C8" s="18" t="s">
        <v>8</v>
      </c>
      <c r="D8" s="19">
        <f>IF(ISNA(VLOOKUP($E$1,Competitiva!$B$3:$O$627,2,FALSE))=TRUE,"",(VLOOKUP($E$1,Competitiva!$B$3:$O$627,2,FALSE)))</f>
      </c>
      <c r="F8" s="60"/>
      <c r="G8" s="60"/>
      <c r="H8" s="60"/>
    </row>
    <row r="9" spans="3:8" ht="16.5" customHeight="1">
      <c r="C9" s="18" t="s">
        <v>18</v>
      </c>
      <c r="D9" s="19">
        <f>IF(ISNA(VLOOKUP(E1,Competitiva!$B$3:$Q$627,3,FALSE))=TRUE,"",IF((VLOOKUP(E1,Competitiva!$B$3:$Q$627,3,FALSE))="M","Maschile","Femminile"))</f>
      </c>
      <c r="F9" s="60"/>
      <c r="G9" s="60"/>
      <c r="H9" s="60"/>
    </row>
    <row r="10" spans="3:8" ht="21" customHeight="1">
      <c r="C10" s="18" t="s">
        <v>2</v>
      </c>
      <c r="D10" s="19">
        <f>IF(ISNA(VLOOKUP($E$1,Competitiva!$B$3:$O$627,4,FALSE))=TRUE,"",(VLOOKUP($E$1,Competitiva!$B$3:$O$627,4,FALSE)))</f>
      </c>
      <c r="F10" s="60"/>
      <c r="G10" s="60"/>
      <c r="H10" s="60"/>
    </row>
    <row r="11" spans="3:4" ht="16.5" customHeight="1">
      <c r="C11" s="18" t="str">
        <f>IF(D11=0,"","Tempo")</f>
        <v>Tempo</v>
      </c>
      <c r="D11" s="20">
        <f>IF(ISNA(VLOOKUP($E$1,Competitiva!$B$3:$O$627,6,FALSE))=TRUE,"",(VLOOKUP($E$1,Competitiva!$B$3:$O$627,6,FALSE)))</f>
      </c>
    </row>
    <row r="12" spans="3:4" ht="16.5" customHeight="1">
      <c r="C12" s="18" t="str">
        <f>IF(D11=0,"","Velocità Km/h")</f>
        <v>Velocità Km/h</v>
      </c>
      <c r="D12" s="25">
        <f>IF(D11=0,"",IF(ISNA(VLOOKUP($E$1,Competitiva!$B$3:$O$627,7,FALSE))=TRUE,"",TEXT((VLOOKUP($E$1,Competitiva!$B$3:$O$627,7,FALSE)),"0,000")&amp;" Km/h"))</f>
      </c>
    </row>
    <row r="13" spans="3:4" ht="16.5" customHeight="1">
      <c r="C13" s="18" t="str">
        <f>IF(D12=0,"","Velocità m/Km")</f>
        <v>Velocità m/Km</v>
      </c>
      <c r="D13" s="20">
        <f>IF(ISNA(VLOOKUP($E$1,Competitiva!$B$3:$O$627,8,FALSE))=TRUE,"",(VLOOKUP($E$1,Competitiva!$B$3:$O$627,8,FALSE)))</f>
      </c>
    </row>
    <row r="14" spans="3:4" ht="16.5" customHeight="1">
      <c r="C14" s="18" t="s">
        <v>19</v>
      </c>
      <c r="D14" s="19">
        <f>IF(ISNA(VLOOKUP($E$1,Competitiva!$B$3:$O$627,13,FALSE))=TRUE,"",(VLOOKUP($E$1,Competitiva!$B$3:$O$627,13,FALSE))&amp;IF($D$9="maschile"," °"," ª"))</f>
      </c>
    </row>
    <row r="15" spans="3:4" ht="16.5" customHeight="1">
      <c r="C15" s="22" t="s">
        <v>20</v>
      </c>
      <c r="D15" s="21">
        <f>IF(ISNA(VLOOKUP(E1,Competitiva!$B$3:$Q$627,12,FALSE))=TRUE,"",(VLOOKUP(E1,Competitiva!$B$3:$Q$627,12,FALSE))&amp;IF($D$9="maschile"," °"," ª"))</f>
      </c>
    </row>
    <row r="16" spans="3:4" ht="16.5" customHeight="1">
      <c r="C16" s="18">
        <f>IF(D16="","","Categoria")</f>
      </c>
      <c r="D16" s="19">
        <f>IF(OR(D17="0 °",D17="0 ª"),"",IF(ISNA(VLOOKUP($E$1,Competitiva!$B$3:$O$627,9,FALSE))=TRUE,"",(VLOOKUP($E$1,Competitiva!$B$3:$O$627,9,FALSE))))</f>
      </c>
    </row>
    <row r="17" spans="3:4" ht="16.5" customHeight="1">
      <c r="C17" s="18" t="str">
        <f>IF(OR(D17="0 °",D17="0 ª"),"","Posizione Categoria")</f>
        <v>Posizione Categoria</v>
      </c>
      <c r="D17" s="19">
        <f>IF(ISNA(VLOOKUP($E$1,Competitiva!$B$3:$O$627,10,FALSE))=TRUE,"",(VLOOKUP($E$1,Competitiva!$B$3:$O$627,10,FALSE))&amp;IF($D$9="maschile"," °"," ª"))</f>
      </c>
    </row>
    <row r="18" spans="3:4" ht="16.5" customHeight="1" hidden="1">
      <c r="C18" s="18" t="str">
        <f>IF(D18="","","Cat. Campionato UISP")</f>
        <v>Cat. Campionato UISP</v>
      </c>
      <c r="D18" s="23" t="s">
        <v>27</v>
      </c>
    </row>
    <row r="19" spans="3:4" ht="16.5" customHeight="1" hidden="1">
      <c r="C19" s="18" t="str">
        <f>IF(OR(D19="  ª",D19="  °"),"","Pos. Camp. Naz. UISP")</f>
        <v>Pos. Camp. Naz. UISP</v>
      </c>
      <c r="D19" s="21" t="s">
        <v>26</v>
      </c>
    </row>
    <row r="20" spans="3:4" ht="16.5" customHeight="1" hidden="1">
      <c r="C20" s="18" t="str">
        <f>IF(OR(D20="  ª",D20="  °"),"","Pos. Camp. Reg. UISP")</f>
        <v>Pos. Camp. Reg. UISP</v>
      </c>
      <c r="D20" s="21" t="s">
        <v>28</v>
      </c>
    </row>
    <row r="21" spans="3:4" ht="16.5" customHeight="1" hidden="1">
      <c r="C21" s="18" t="str">
        <f>IF(OR(D21="  ª",D21="  °"),"","Pos. Camp. Prov. UISP")</f>
        <v>Pos. Camp. Prov. UISP</v>
      </c>
      <c r="D21" s="21" t="s">
        <v>29</v>
      </c>
    </row>
    <row r="22" spans="3:4" ht="15.75" customHeight="1">
      <c r="C22" s="18">
        <f>IF(D22="","","Punti")</f>
      </c>
      <c r="D22" s="19">
        <f>IF(ISNA(VLOOKUP($E$1,Competitiva!$B$3:$O$627,11,FALSE))=TRUE,"",(VLOOKUP($E$1,Competitiva!$B$3:$O$627,11,FALSE)))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64" operator="equal" stopIfTrue="1">
      <formula>"  °"</formula>
    </cfRule>
    <cfRule type="cellIs" priority="4" dxfId="64" operator="equal" stopIfTrue="1">
      <formula>"  ª"</formula>
    </cfRule>
  </conditionalFormatting>
  <conditionalFormatting sqref="F7:H10">
    <cfRule type="cellIs" priority="5" dxfId="65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2016-08-07T14:22:38Z</cp:lastPrinted>
  <dcterms:created xsi:type="dcterms:W3CDTF">2012-07-08T07:07:27Z</dcterms:created>
  <dcterms:modified xsi:type="dcterms:W3CDTF">2016-08-07T14:25:30Z</dcterms:modified>
  <cp:category/>
  <cp:version/>
  <cp:contentType/>
  <cp:contentStatus/>
</cp:coreProperties>
</file>